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O:\OTHER\CONTRACT\PT\2022\016-22\TJssalCons01\"/>
    </mc:Choice>
  </mc:AlternateContent>
  <xr:revisionPtr revIDLastSave="0" documentId="13_ncr:1_{B7F28FF6-4C2E-41AC-ADB4-B8FAA782CF76}" xr6:coauthVersionLast="45" xr6:coauthVersionMax="47" xr10:uidLastSave="{00000000-0000-0000-0000-000000000000}"/>
  <bookViews>
    <workbookView xWindow="-120" yWindow="-120" windowWidth="29040" windowHeight="15840" tabRatio="828" activeTab="3" xr2:uid="{00000000-000D-0000-FFFF-FFFF00000000}"/>
  </bookViews>
  <sheets>
    <sheet name="VENDOR INFORMATION" sheetId="9" r:id="rId1"/>
    <sheet name="BID SHEET EXAMPLE" sheetId="11" r:id="rId2"/>
    <sheet name="District 1" sheetId="1" r:id="rId3"/>
    <sheet name="District 7" sheetId="7" r:id="rId4"/>
    <sheet name="District 10" sheetId="13" state="hidden" r:id="rId5"/>
    <sheet name="Miscellaneous Charges" sheetId="10" r:id="rId6"/>
    <sheet name="All Site Listings" sheetId="14" r:id="rId7"/>
    <sheet name="State Map of Sites" sheetId="15" r:id="rId8"/>
    <sheet name="Sheet3" sheetId="16"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5" i="14" l="1"/>
  <c r="M272" i="14"/>
  <c r="M267" i="14"/>
  <c r="M249" i="14"/>
  <c r="M203" i="14"/>
  <c r="M174" i="14"/>
  <c r="M88" i="14"/>
  <c r="M27" i="14"/>
  <c r="M14" i="14"/>
  <c r="S31" i="7"/>
  <c r="R31" i="7"/>
  <c r="Q31" i="7"/>
  <c r="S30" i="7"/>
  <c r="R30" i="7"/>
  <c r="Q30" i="7"/>
  <c r="S29" i="7"/>
  <c r="R29" i="7"/>
  <c r="Q29" i="7"/>
  <c r="S28" i="7"/>
  <c r="R28" i="7"/>
  <c r="Q28" i="7"/>
  <c r="S27" i="7"/>
  <c r="R27" i="7"/>
  <c r="Q27" i="7"/>
  <c r="S26" i="7"/>
  <c r="R26" i="7"/>
  <c r="Q26" i="7"/>
  <c r="S25" i="7"/>
  <c r="R25" i="7"/>
  <c r="Q25" i="7"/>
  <c r="S14" i="1"/>
  <c r="R14" i="1"/>
  <c r="Q14" i="1"/>
  <c r="S13" i="1"/>
  <c r="R13" i="1"/>
  <c r="Q13" i="1"/>
  <c r="S12" i="1"/>
  <c r="R12" i="1"/>
  <c r="Q12" i="1"/>
  <c r="S11" i="1"/>
  <c r="R11" i="1"/>
  <c r="Q11" i="1"/>
  <c r="S10" i="1"/>
  <c r="R10" i="1"/>
  <c r="Q10" i="1"/>
  <c r="S9" i="1"/>
  <c r="R9" i="1"/>
  <c r="Q9" i="1"/>
  <c r="L19" i="11"/>
  <c r="K31" i="11"/>
  <c r="O23" i="13"/>
  <c r="O22" i="1"/>
  <c r="O26" i="1" s="1"/>
  <c r="N34" i="1"/>
  <c r="O53" i="7"/>
  <c r="O57" i="7" s="1"/>
  <c r="L60" i="7" s="1"/>
  <c r="L59" i="7" s="1"/>
  <c r="P11" i="13"/>
  <c r="I10" i="13"/>
  <c r="U9" i="13"/>
  <c r="T9" i="13"/>
  <c r="S9" i="13"/>
  <c r="R9" i="13"/>
  <c r="U8" i="13"/>
  <c r="U11" i="13"/>
  <c r="N13" i="13"/>
  <c r="T8" i="13"/>
  <c r="T11" i="13"/>
  <c r="M13" i="13"/>
  <c r="S8" i="13"/>
  <c r="R8" i="13"/>
  <c r="C4" i="13"/>
  <c r="C2" i="13"/>
  <c r="A1" i="13"/>
  <c r="S50" i="7"/>
  <c r="R50" i="7"/>
  <c r="Q50" i="7"/>
  <c r="S49" i="7"/>
  <c r="R49" i="7"/>
  <c r="Q49" i="7"/>
  <c r="S48" i="7"/>
  <c r="R48" i="7"/>
  <c r="Q48" i="7"/>
  <c r="S47" i="7"/>
  <c r="R47" i="7"/>
  <c r="Q47" i="7"/>
  <c r="S46" i="7"/>
  <c r="R46" i="7"/>
  <c r="Q46" i="7"/>
  <c r="S45" i="7"/>
  <c r="R45" i="7"/>
  <c r="Q45" i="7"/>
  <c r="Q53" i="7"/>
  <c r="K55" i="7"/>
  <c r="S44" i="7"/>
  <c r="R44" i="7"/>
  <c r="Q44" i="7"/>
  <c r="S43" i="7"/>
  <c r="R43" i="7"/>
  <c r="Q43" i="7"/>
  <c r="S42" i="7"/>
  <c r="R42" i="7"/>
  <c r="Q42" i="7"/>
  <c r="S41" i="7"/>
  <c r="R41" i="7"/>
  <c r="Q41" i="7"/>
  <c r="S40" i="7"/>
  <c r="R40" i="7"/>
  <c r="Q40" i="7"/>
  <c r="S39" i="7"/>
  <c r="R39" i="7"/>
  <c r="Q39" i="7"/>
  <c r="S38" i="7"/>
  <c r="R38" i="7"/>
  <c r="Q38" i="7"/>
  <c r="S37" i="7"/>
  <c r="R37" i="7"/>
  <c r="Q37" i="7"/>
  <c r="S36" i="7"/>
  <c r="R36" i="7"/>
  <c r="Q36" i="7"/>
  <c r="S35" i="7"/>
  <c r="R35" i="7"/>
  <c r="Q35" i="7"/>
  <c r="S34" i="7"/>
  <c r="R34" i="7"/>
  <c r="Q34" i="7"/>
  <c r="S33" i="7"/>
  <c r="R33" i="7"/>
  <c r="Q33" i="7"/>
  <c r="S32" i="7"/>
  <c r="R32" i="7"/>
  <c r="Q32" i="7"/>
  <c r="S24" i="7"/>
  <c r="R24" i="7"/>
  <c r="Q24" i="7"/>
  <c r="S23" i="7"/>
  <c r="R23" i="7"/>
  <c r="Q23" i="7"/>
  <c r="S22" i="7"/>
  <c r="R22" i="7"/>
  <c r="Q22" i="7"/>
  <c r="S21" i="7"/>
  <c r="R21" i="7"/>
  <c r="Q21" i="7"/>
  <c r="S20" i="7"/>
  <c r="R20" i="7"/>
  <c r="Q20" i="7"/>
  <c r="S19" i="7"/>
  <c r="R19" i="7"/>
  <c r="Q19" i="7"/>
  <c r="S18" i="7"/>
  <c r="R18" i="7"/>
  <c r="Q18" i="7"/>
  <c r="S17" i="7"/>
  <c r="R17" i="7"/>
  <c r="Q17" i="7"/>
  <c r="S16" i="7"/>
  <c r="R16" i="7"/>
  <c r="Q16" i="7"/>
  <c r="S15" i="7"/>
  <c r="R15" i="7"/>
  <c r="Q15" i="7"/>
  <c r="S14" i="7"/>
  <c r="R14" i="7"/>
  <c r="Q14" i="7"/>
  <c r="S13" i="7"/>
  <c r="R13" i="7"/>
  <c r="Q13" i="7"/>
  <c r="S12" i="7"/>
  <c r="R12" i="7"/>
  <c r="Q12" i="7"/>
  <c r="S11" i="7"/>
  <c r="R11" i="7"/>
  <c r="Q11" i="7"/>
  <c r="S10" i="7"/>
  <c r="R10" i="7"/>
  <c r="Q10" i="7"/>
  <c r="S9" i="7"/>
  <c r="R9" i="7"/>
  <c r="R53" i="7"/>
  <c r="L55" i="7"/>
  <c r="Q9" i="7"/>
  <c r="S18" i="1"/>
  <c r="R18" i="1"/>
  <c r="Q18" i="1"/>
  <c r="S17" i="1"/>
  <c r="R17" i="1"/>
  <c r="Q17" i="1"/>
  <c r="S16" i="1"/>
  <c r="R16" i="1"/>
  <c r="Q16" i="1"/>
  <c r="S15" i="1"/>
  <c r="R15" i="1"/>
  <c r="Q15" i="1"/>
  <c r="Q8" i="1"/>
  <c r="R11" i="13"/>
  <c r="K13" i="13"/>
  <c r="S11" i="13"/>
  <c r="L13" i="13"/>
  <c r="E13" i="11"/>
  <c r="E14" i="11"/>
  <c r="E15" i="11"/>
  <c r="E16" i="11"/>
  <c r="D13" i="11"/>
  <c r="D14" i="11"/>
  <c r="D15" i="11"/>
  <c r="D16" i="11"/>
  <c r="F17" i="11"/>
  <c r="P16" i="11"/>
  <c r="O16" i="11"/>
  <c r="N16" i="11"/>
  <c r="P15" i="11"/>
  <c r="O15" i="11"/>
  <c r="N15" i="11"/>
  <c r="P14" i="11"/>
  <c r="O14" i="11"/>
  <c r="N14" i="11"/>
  <c r="P13" i="11"/>
  <c r="O13" i="11"/>
  <c r="N13" i="11"/>
  <c r="P12" i="11"/>
  <c r="O12" i="11"/>
  <c r="N12" i="11"/>
  <c r="A1" i="11"/>
  <c r="C2" i="10"/>
  <c r="A1" i="10"/>
  <c r="C4" i="7"/>
  <c r="C2" i="7"/>
  <c r="A1" i="7"/>
  <c r="C2" i="1"/>
  <c r="A1" i="1"/>
  <c r="S8" i="7"/>
  <c r="R8" i="7"/>
  <c r="Q8" i="7"/>
  <c r="S8" i="1"/>
  <c r="R8" i="1"/>
  <c r="I52" i="7"/>
  <c r="I20" i="1"/>
  <c r="P13" i="13"/>
  <c r="P15" i="13"/>
  <c r="K18" i="13"/>
  <c r="K17" i="13"/>
  <c r="K15" i="13"/>
  <c r="L15" i="13"/>
  <c r="L18" i="13"/>
  <c r="L17" i="13"/>
  <c r="N18" i="13"/>
  <c r="M15" i="13"/>
  <c r="N15" i="13"/>
  <c r="M18" i="13"/>
  <c r="M17" i="13"/>
  <c r="N19" i="13"/>
  <c r="M19" i="13"/>
  <c r="L19" i="13"/>
  <c r="K19" i="13"/>
  <c r="N17" i="13"/>
  <c r="S53" i="7"/>
  <c r="M55" i="7"/>
  <c r="R22" i="1"/>
  <c r="L24" i="1"/>
  <c r="S22" i="1"/>
  <c r="M24" i="1"/>
  <c r="Q22" i="1"/>
  <c r="K24" i="1"/>
  <c r="O24" i="1"/>
  <c r="M26" i="1"/>
  <c r="K26" i="1"/>
  <c r="L26" i="1"/>
  <c r="P19" i="11"/>
  <c r="J21" i="11"/>
  <c r="N19" i="11"/>
  <c r="H21" i="11"/>
  <c r="O19" i="11"/>
  <c r="I21" i="11"/>
  <c r="L21" i="11"/>
  <c r="O55" i="7"/>
  <c r="J23" i="11"/>
  <c r="H23" i="11"/>
  <c r="L23" i="11"/>
  <c r="I23" i="11"/>
  <c r="M57" i="7"/>
  <c r="K57" i="7"/>
  <c r="L57" i="7"/>
  <c r="H26" i="11"/>
  <c r="H25" i="11"/>
  <c r="J26" i="11"/>
  <c r="I26" i="11"/>
  <c r="I25" i="11"/>
  <c r="J27" i="11"/>
  <c r="I27" i="11"/>
  <c r="H27" i="11"/>
  <c r="J25" i="11"/>
  <c r="N65" i="7" l="1"/>
  <c r="M60" i="7"/>
  <c r="M59" i="7" s="1"/>
  <c r="K60" i="7"/>
  <c r="K59" i="7" s="1"/>
  <c r="L29" i="1"/>
  <c r="L28" i="1" s="1"/>
  <c r="K29" i="1"/>
  <c r="K28" i="1" s="1"/>
  <c r="M29" i="1"/>
  <c r="M61" i="7" l="1"/>
  <c r="L61" i="7" s="1"/>
  <c r="K61" i="7" s="1"/>
  <c r="M28" i="1"/>
  <c r="M30" i="1"/>
  <c r="L30" i="1" s="1"/>
  <c r="K30" i="1" s="1"/>
</calcChain>
</file>

<file path=xl/sharedStrings.xml><?xml version="1.0" encoding="utf-8"?>
<sst xmlns="http://schemas.openxmlformats.org/spreadsheetml/2006/main" count="2923" uniqueCount="712">
  <si>
    <t>District</t>
  </si>
  <si>
    <t>County</t>
  </si>
  <si>
    <t>Location</t>
  </si>
  <si>
    <t>Longitude</t>
  </si>
  <si>
    <t>Plot Size (acres)</t>
  </si>
  <si>
    <t>Latitude</t>
  </si>
  <si>
    <t>Allen</t>
  </si>
  <si>
    <t>I-75 and US 30</t>
  </si>
  <si>
    <t>Hardin</t>
  </si>
  <si>
    <t>Wayne</t>
  </si>
  <si>
    <t>Trumbull</t>
  </si>
  <si>
    <t>I-80 and Belmont Avenue</t>
  </si>
  <si>
    <t>I-80 and Salt Springs Youngstown Road</t>
  </si>
  <si>
    <t>SR 11 and King Graves Road</t>
  </si>
  <si>
    <t>SR 11 and Liberty Road</t>
  </si>
  <si>
    <t>SR 11 and SR 82</t>
  </si>
  <si>
    <t>SR 11 and Tibbets Wick Road</t>
  </si>
  <si>
    <t>SR 11 and SR 305</t>
  </si>
  <si>
    <t>Fayette</t>
  </si>
  <si>
    <t>US 35 and Palmer Road</t>
  </si>
  <si>
    <t>US 35 and US 41</t>
  </si>
  <si>
    <t>US 35 and SR 435</t>
  </si>
  <si>
    <t>US 35 and SR 753</t>
  </si>
  <si>
    <t>US 35 and US 22 and US 62</t>
  </si>
  <si>
    <t>Logan</t>
  </si>
  <si>
    <t>SR 33 Legacy Sites</t>
  </si>
  <si>
    <t>US 33 and SR 292</t>
  </si>
  <si>
    <t>US 33 and SR 347</t>
  </si>
  <si>
    <t>Wilmington ODOT Garage</t>
  </si>
  <si>
    <t>Clinton</t>
  </si>
  <si>
    <t>Clermont</t>
  </si>
  <si>
    <t>Clermont ODOT Garage</t>
  </si>
  <si>
    <t>Preble</t>
  </si>
  <si>
    <t>SR 127 Pollinator Sites</t>
  </si>
  <si>
    <t>Shelby</t>
  </si>
  <si>
    <t>Warren</t>
  </si>
  <si>
    <t>I-71 NB</t>
  </si>
  <si>
    <t>I-71 and SR 48</t>
  </si>
  <si>
    <t>I-75 NB and SR 122</t>
  </si>
  <si>
    <t>I-71 NB King Mills Road</t>
  </si>
  <si>
    <t>Athens</t>
  </si>
  <si>
    <t>-----&gt;</t>
  </si>
  <si>
    <t>Total Acres</t>
  </si>
  <si>
    <t>Vendor Name:</t>
  </si>
  <si>
    <t>NOTE:</t>
  </si>
  <si>
    <t>Mobilization</t>
  </si>
  <si>
    <t>TOTAL ACRES TO BE COMPLETED PER THE SEASON</t>
  </si>
  <si>
    <t>PAYMENT AMOUNT UPON COMPLETION OF ALL SITES FOR SEASON</t>
  </si>
  <si>
    <t>AWARD DETERMINATION OF THIS DISTRICT IS BASED ON TOTAL COST LISTED -------&gt;</t>
  </si>
  <si>
    <t>LUMP SUM
PRICE PER SITE</t>
  </si>
  <si>
    <t>Telephone orders may be followed with fax confirmation sent by the Department.</t>
  </si>
  <si>
    <t>Identify locations where orders will be placed, the name of an individual responsible for taking the orders, their telephone, and fax numbers.</t>
  </si>
  <si>
    <t>Contact Person:</t>
  </si>
  <si>
    <t>Telephone Number:</t>
  </si>
  <si>
    <t>Fax Number:</t>
  </si>
  <si>
    <t>Email Address:</t>
  </si>
  <si>
    <t>DO NOT PROVIDE CONDITIONAL INFORMATION THAT WILL CHANGE THE TERMS OF THE CONTRACT.  DOING SO MAY RESULT IN REJECTION OF YOUR BID.
UTILIZE THE LINK ON THE FRONT PAGE OF THE SPECIFICATIONS TO SUBMIT ANY QUESTIONS, CLARIFICATIONS AND INQUIRIES REGARDING THIS INVITATION TO BID</t>
  </si>
  <si>
    <t>Description of Additional EQ or LABOR</t>
  </si>
  <si>
    <t>U/M</t>
  </si>
  <si>
    <t>Cost per Unit of Measure</t>
  </si>
  <si>
    <t>Laborer</t>
  </si>
  <si>
    <t>HR</t>
  </si>
  <si>
    <t>Foreman</t>
  </si>
  <si>
    <t xml:space="preserve">PROVIDE EQUIPMENT AND LABOR RATES FOR ADDITIONAL WORK THAT MAY BE
NECESSARY, ABOVE AND BEYOND THE SCOPE OF WORK LISTED.
ANY ADDITIONAL WORK WILL BE IDENTIFIED AND AGREED UPON PRIOR TO THAT WORK COMMENCING.
</t>
  </si>
  <si>
    <t>Vendor Address:</t>
  </si>
  <si>
    <t>COUNTY A</t>
  </si>
  <si>
    <t>COUNTY B</t>
  </si>
  <si>
    <t>COUNTY C</t>
  </si>
  <si>
    <t>SR 123</t>
  </si>
  <si>
    <t>SR 234</t>
  </si>
  <si>
    <t>SR 345</t>
  </si>
  <si>
    <t>SR 456</t>
  </si>
  <si>
    <t>SR 567</t>
  </si>
  <si>
    <t>VENDOR SAMPLE BID SHEET</t>
  </si>
  <si>
    <t>In the event that additional work is deemed necessary at a site, that is above and beyond the scope of the work identified, this work shall be brought to the attention of the Contract Administrator.
Any additional work will be addressed prior to the work being done, in order to determine if it is above and beyond the scope, and to determine a cost for completion of this additional work.</t>
  </si>
  <si>
    <t>In some instances, you may span multiple days.  Mobilization cost is a lump sum, for the total sites listed below for each session, as described in columns "H" through "K".</t>
  </si>
  <si>
    <t>Flaggers</t>
  </si>
  <si>
    <t>20% OF TOTAL LUMP SUM IS HELD AND PAID UPON COMPLETION OF ENTIRE PROJECT TO THE SATISFACTION OF THE DEPARTMENT</t>
  </si>
  <si>
    <t>Vendor must enter bids for each site (Yellow Highlighted Cells) within a District to be considered for award of that District.</t>
  </si>
  <si>
    <t>Y</t>
  </si>
  <si>
    <t>N</t>
  </si>
  <si>
    <t>FY 21 - SE 1</t>
  </si>
  <si>
    <t>#1</t>
  </si>
  <si>
    <t>FY 21 - SE 2</t>
  </si>
  <si>
    <t>#2</t>
  </si>
  <si>
    <t>Defiance</t>
  </si>
  <si>
    <t>US 24 and CR 424 Mitigation Site</t>
  </si>
  <si>
    <t>FY 21 - SE 3</t>
  </si>
  <si>
    <t>Forrest Garage</t>
  </si>
  <si>
    <t>FY 21 - SE 6</t>
  </si>
  <si>
    <t>Kenton Garage</t>
  </si>
  <si>
    <t>FY 21 - SE 7</t>
  </si>
  <si>
    <t>In Progress</t>
  </si>
  <si>
    <t>Legacy</t>
  </si>
  <si>
    <t>ODOT Site Code</t>
  </si>
  <si>
    <t>Site Type</t>
  </si>
  <si>
    <t>Field #</t>
  </si>
  <si>
    <t>#3</t>
  </si>
  <si>
    <t>#4</t>
  </si>
  <si>
    <t>#5</t>
  </si>
  <si>
    <t>#6</t>
  </si>
  <si>
    <t>#7</t>
  </si>
  <si>
    <t>#8</t>
  </si>
  <si>
    <t>#9</t>
  </si>
  <si>
    <t>Williams</t>
  </si>
  <si>
    <t>US 6 from SR 127 to CR 20 13.41 mm to 19.23 mm</t>
  </si>
  <si>
    <t>FY 21 - SE 45</t>
  </si>
  <si>
    <t>SR 83 near Lincoln/US 30</t>
  </si>
  <si>
    <t>FY 21 - SE 140</t>
  </si>
  <si>
    <t>Ashtabula</t>
  </si>
  <si>
    <t xml:space="preserve">I-90 and SR 193/84 </t>
  </si>
  <si>
    <t>FY 21 - SE 152</t>
  </si>
  <si>
    <t>FY 21 - SE 153</t>
  </si>
  <si>
    <t>SR 11 and SR 167</t>
  </si>
  <si>
    <t>FY 21 - SE 154</t>
  </si>
  <si>
    <t>FY 21 - SE 155</t>
  </si>
  <si>
    <t xml:space="preserve">SR 11 and SR 307 Interchange </t>
  </si>
  <si>
    <t>FY 21 - SE 156</t>
  </si>
  <si>
    <t>FY 21 - SE 231</t>
  </si>
  <si>
    <t>FY 21 - SE 232</t>
  </si>
  <si>
    <t>FY 21 - SE 233</t>
  </si>
  <si>
    <t>FY 21 - SE 234</t>
  </si>
  <si>
    <t>FY 21 - SE 235</t>
  </si>
  <si>
    <t>FY 21 - SE 236</t>
  </si>
  <si>
    <t>FY 21 - SE 237</t>
  </si>
  <si>
    <t>FY 21 - SE 238</t>
  </si>
  <si>
    <t>FY 21 - SE 239</t>
  </si>
  <si>
    <t>FY 21 - SE 240</t>
  </si>
  <si>
    <t>FY 21 - SE 241</t>
  </si>
  <si>
    <t>FY 21 - SE 242</t>
  </si>
  <si>
    <t>FY 21 - SE 243</t>
  </si>
  <si>
    <t>FY 21 - SE 244</t>
  </si>
  <si>
    <t>FY 21 - SE 245</t>
  </si>
  <si>
    <t>FY 21 - SE 246</t>
  </si>
  <si>
    <t>FY 21 - SE 247</t>
  </si>
  <si>
    <t>FY 21 - SE 248</t>
  </si>
  <si>
    <t>FY 21 - SE 249</t>
  </si>
  <si>
    <t>FY 21 - SE 270</t>
  </si>
  <si>
    <t>FY 21 - SE 271</t>
  </si>
  <si>
    <t>FY 21 - SE 272</t>
  </si>
  <si>
    <t>FY 21 - SE 273</t>
  </si>
  <si>
    <t>FY 21 - SE 274</t>
  </si>
  <si>
    <t>FY 21 - SE 275</t>
  </si>
  <si>
    <t>FY 21 - SE 276</t>
  </si>
  <si>
    <t>FY 21 - SE 277</t>
  </si>
  <si>
    <t>FY 21 - SE 278</t>
  </si>
  <si>
    <t>FY 21 - SE 279</t>
  </si>
  <si>
    <t>FY 21 - SE 280</t>
  </si>
  <si>
    <t>FY 21 - SE 281</t>
  </si>
  <si>
    <t>FY 21 - SE 282</t>
  </si>
  <si>
    <t>FY 21 - SE 283</t>
  </si>
  <si>
    <t>FY 21 - SE 284</t>
  </si>
  <si>
    <t>FY 21 - SE 285</t>
  </si>
  <si>
    <t>FY 21 - SE 286</t>
  </si>
  <si>
    <t>Pickaway</t>
  </si>
  <si>
    <t>US 23</t>
  </si>
  <si>
    <t>FY 21 - SE 306</t>
  </si>
  <si>
    <t>Auglaize</t>
  </si>
  <si>
    <t>US 33 near Willipie Street and Dixie HWY</t>
  </si>
  <si>
    <t>FY 21 - SE 312</t>
  </si>
  <si>
    <t>FY 21 - SE 313</t>
  </si>
  <si>
    <t>US 33 at I-75</t>
  </si>
  <si>
    <t>FY 21 - SE 314</t>
  </si>
  <si>
    <t>US 33 and Moulton-Amanda Road</t>
  </si>
  <si>
    <t>FY 21 - SE 315</t>
  </si>
  <si>
    <t>FY 21 - SE 316</t>
  </si>
  <si>
    <t>FY 21 - SE 317</t>
  </si>
  <si>
    <t>FY 21 - SE 318</t>
  </si>
  <si>
    <t>US 33 and 33A (Old 33)</t>
  </si>
  <si>
    <t>FY 21 - SE 319</t>
  </si>
  <si>
    <t>FY 21 - SE 320</t>
  </si>
  <si>
    <t>FY 21 - SE 321</t>
  </si>
  <si>
    <t>Saint Marys US 33 and SR 29 W</t>
  </si>
  <si>
    <t>FY 21 - SE 322</t>
  </si>
  <si>
    <t>FY 21 - SE 323</t>
  </si>
  <si>
    <t>Saint Marys US 33 and SR 66</t>
  </si>
  <si>
    <t>FY 21 - SE 324</t>
  </si>
  <si>
    <t>FY 21 - SE 325</t>
  </si>
  <si>
    <t>Darke</t>
  </si>
  <si>
    <t>US 36</t>
  </si>
  <si>
    <t>FY 21 - SE 333</t>
  </si>
  <si>
    <t>FY 21 - SE 334</t>
  </si>
  <si>
    <t>FY 21 - SE 335</t>
  </si>
  <si>
    <t>FY 21 - SE 336</t>
  </si>
  <si>
    <t>FY 21 - SE 337</t>
  </si>
  <si>
    <t>FY 21 - SE 338</t>
  </si>
  <si>
    <t>FY 21 - SE 339</t>
  </si>
  <si>
    <t>FY 21 - SE 340</t>
  </si>
  <si>
    <t>FY 21 - SE 341</t>
  </si>
  <si>
    <t>FY 21 - SE 342</t>
  </si>
  <si>
    <t>FY 21 - SE 346</t>
  </si>
  <si>
    <t>FY 21 - SE 347</t>
  </si>
  <si>
    <t>FY 21 - SE 348</t>
  </si>
  <si>
    <t>FY 21 - SE 349</t>
  </si>
  <si>
    <t>FY 21 - SE 350</t>
  </si>
  <si>
    <t>FY 21 - SE 351</t>
  </si>
  <si>
    <t>FY 21 - SE 352</t>
  </si>
  <si>
    <t>Montgomery</t>
  </si>
  <si>
    <t>SR 4 and SR 444</t>
  </si>
  <si>
    <t>FY 21 - SE 362</t>
  </si>
  <si>
    <t>I-70 and Airport Access</t>
  </si>
  <si>
    <t>FY 21 - SE 363</t>
  </si>
  <si>
    <t>I-75 and Fair Road</t>
  </si>
  <si>
    <t>FY 21 - SE 365</t>
  </si>
  <si>
    <t>FY 21 - SE 366</t>
  </si>
  <si>
    <t>FY 21 - SE 367</t>
  </si>
  <si>
    <t>FY 21 - SE 369</t>
  </si>
  <si>
    <t>FY 21 - SE 370</t>
  </si>
  <si>
    <t>US 32 and Batavia Road</t>
  </si>
  <si>
    <t>FY 21 - SE 371</t>
  </si>
  <si>
    <t>FY 21 - SE 377</t>
  </si>
  <si>
    <t>FY 21 - SE 414</t>
  </si>
  <si>
    <t>FY 21 - SE 415</t>
  </si>
  <si>
    <t>FY 21 - SE 416</t>
  </si>
  <si>
    <t>FY 21 - SE 417</t>
  </si>
  <si>
    <t>FY 21 - SE 418</t>
  </si>
  <si>
    <t>FY 21 - SE 420</t>
  </si>
  <si>
    <t>FY 21 - SE 421</t>
  </si>
  <si>
    <t>FY 21 - SE 422</t>
  </si>
  <si>
    <t>FY 21 - SE 423</t>
  </si>
  <si>
    <t>FY 21 - SE 424</t>
  </si>
  <si>
    <t>FY 21 - SE 425</t>
  </si>
  <si>
    <t>US 33 SB Pleasanton Roads</t>
  </si>
  <si>
    <t>FY 21 - SE 463</t>
  </si>
  <si>
    <t>Fall '20 Spray (Y/N)</t>
  </si>
  <si>
    <t>Winter '20/'21 Seeding Acres (Y/N)</t>
  </si>
  <si>
    <t>Spring '21 Spot Spray Acres (Y/N)</t>
  </si>
  <si>
    <t>Fall '20 Spot Spray Acres (Y/N)</t>
  </si>
  <si>
    <t>SE 1</t>
  </si>
  <si>
    <t>SE 2</t>
  </si>
  <si>
    <t>SE 3</t>
  </si>
  <si>
    <t>SE 6</t>
  </si>
  <si>
    <t>SE 7</t>
  </si>
  <si>
    <t>SE 45</t>
  </si>
  <si>
    <t>SE 140</t>
  </si>
  <si>
    <t>SE 152</t>
  </si>
  <si>
    <t>SE 153</t>
  </si>
  <si>
    <t>SE 154</t>
  </si>
  <si>
    <t>SE 155</t>
  </si>
  <si>
    <t>SE 156</t>
  </si>
  <si>
    <t>SE 231</t>
  </si>
  <si>
    <t>SE 232</t>
  </si>
  <si>
    <t>SE 233</t>
  </si>
  <si>
    <t>SE 234</t>
  </si>
  <si>
    <t>SE 235</t>
  </si>
  <si>
    <t>SE 236</t>
  </si>
  <si>
    <t>SE 237</t>
  </si>
  <si>
    <t>SE 238</t>
  </si>
  <si>
    <t>SE 239</t>
  </si>
  <si>
    <t>SE 240</t>
  </si>
  <si>
    <t>SE 241</t>
  </si>
  <si>
    <t>SE 242</t>
  </si>
  <si>
    <t>SE 243</t>
  </si>
  <si>
    <t>SE 244</t>
  </si>
  <si>
    <t>SE 245</t>
  </si>
  <si>
    <t>SE 246</t>
  </si>
  <si>
    <t>SE 247</t>
  </si>
  <si>
    <t>SE 248</t>
  </si>
  <si>
    <t>SE 249</t>
  </si>
  <si>
    <t>SE 270</t>
  </si>
  <si>
    <t>SE 271</t>
  </si>
  <si>
    <t>SE 272</t>
  </si>
  <si>
    <t>SE 273</t>
  </si>
  <si>
    <t>SE 274</t>
  </si>
  <si>
    <t>SE 275</t>
  </si>
  <si>
    <t>SE 276</t>
  </si>
  <si>
    <t>SE 277</t>
  </si>
  <si>
    <t>SE 278</t>
  </si>
  <si>
    <t>SE 279</t>
  </si>
  <si>
    <t>SE 280</t>
  </si>
  <si>
    <t>SE 281</t>
  </si>
  <si>
    <t>SE 282</t>
  </si>
  <si>
    <t>SE 283</t>
  </si>
  <si>
    <t>SE 284</t>
  </si>
  <si>
    <t>SE 285</t>
  </si>
  <si>
    <t>SE 286</t>
  </si>
  <si>
    <t>SE 306</t>
  </si>
  <si>
    <t>SE 312</t>
  </si>
  <si>
    <t>SE 313</t>
  </si>
  <si>
    <t>SE 314</t>
  </si>
  <si>
    <t>SE 315</t>
  </si>
  <si>
    <t>SE 316</t>
  </si>
  <si>
    <t>SE 317</t>
  </si>
  <si>
    <t>SE 318</t>
  </si>
  <si>
    <t>SE 319</t>
  </si>
  <si>
    <t>SE 320</t>
  </si>
  <si>
    <t>SE 321</t>
  </si>
  <si>
    <t>SE 322</t>
  </si>
  <si>
    <t>SE 323</t>
  </si>
  <si>
    <t>SE 324</t>
  </si>
  <si>
    <t>SE 325</t>
  </si>
  <si>
    <t>SE 333</t>
  </si>
  <si>
    <t>SE 334</t>
  </si>
  <si>
    <t>SE 335</t>
  </si>
  <si>
    <t>SE 336</t>
  </si>
  <si>
    <t>SE 337</t>
  </si>
  <si>
    <t>SE 338</t>
  </si>
  <si>
    <t>SE 339</t>
  </si>
  <si>
    <t>SE 340</t>
  </si>
  <si>
    <t>SE 341</t>
  </si>
  <si>
    <t>SE 342</t>
  </si>
  <si>
    <t>SE 346</t>
  </si>
  <si>
    <t>SE 347</t>
  </si>
  <si>
    <t>SE 348</t>
  </si>
  <si>
    <t>SE 349</t>
  </si>
  <si>
    <t>SE 350</t>
  </si>
  <si>
    <t>SE 351</t>
  </si>
  <si>
    <t>SE 352</t>
  </si>
  <si>
    <t>SE 362</t>
  </si>
  <si>
    <t>SE 363</t>
  </si>
  <si>
    <t>SE 365</t>
  </si>
  <si>
    <t>SE 366</t>
  </si>
  <si>
    <t>SE 367</t>
  </si>
  <si>
    <t>SE 369</t>
  </si>
  <si>
    <t>SE 370</t>
  </si>
  <si>
    <t>SE 371</t>
  </si>
  <si>
    <t>SE 377</t>
  </si>
  <si>
    <t>SE 414</t>
  </si>
  <si>
    <t>SE 415</t>
  </si>
  <si>
    <t>SE 416</t>
  </si>
  <si>
    <t>SE 417</t>
  </si>
  <si>
    <t>SE 418</t>
  </si>
  <si>
    <t>SE 420</t>
  </si>
  <si>
    <t>SE 421</t>
  </si>
  <si>
    <t>SE 422</t>
  </si>
  <si>
    <t>SE 423</t>
  </si>
  <si>
    <t>SE 424</t>
  </si>
  <si>
    <t>SE 425</t>
  </si>
  <si>
    <t>Complete</t>
  </si>
  <si>
    <t>Hancock</t>
  </si>
  <si>
    <t>US 30 and US 68</t>
  </si>
  <si>
    <t>FY 21 - SE 4</t>
  </si>
  <si>
    <t>FY 21 - SE 5</t>
  </si>
  <si>
    <t>Wyandot</t>
  </si>
  <si>
    <t>US 23 and US 30</t>
  </si>
  <si>
    <t>FY 21 - SE 8</t>
  </si>
  <si>
    <t>FY 21 - SE 9</t>
  </si>
  <si>
    <t>FY 21 - SE 10</t>
  </si>
  <si>
    <t>FY 21 - SE 11</t>
  </si>
  <si>
    <t>Fulton</t>
  </si>
  <si>
    <t>US 20 Old Rest Stop</t>
  </si>
  <si>
    <t>FY 21 - SE 25</t>
  </si>
  <si>
    <t>FY 21 - SE 26</t>
  </si>
  <si>
    <t>Sandusky</t>
  </si>
  <si>
    <t>Sandusky ODOT Garage</t>
  </si>
  <si>
    <t>FY 21 - SE 43</t>
  </si>
  <si>
    <t>Seneca</t>
  </si>
  <si>
    <t>Seneca ODOT Garage</t>
  </si>
  <si>
    <t>FY 21 - SE 44</t>
  </si>
  <si>
    <t>Wood</t>
  </si>
  <si>
    <t>I-75 NB Rest Area</t>
  </si>
  <si>
    <t>FY 21 - SE 46</t>
  </si>
  <si>
    <t>US 6 and Rudolph Road</t>
  </si>
  <si>
    <t>FY 21 - SE 48</t>
  </si>
  <si>
    <t>I-75 and SR 795</t>
  </si>
  <si>
    <t>FY 21 - SE 49</t>
  </si>
  <si>
    <t>FY 21 - SE 50</t>
  </si>
  <si>
    <t>FY 21 - SE 51</t>
  </si>
  <si>
    <t>Erie</t>
  </si>
  <si>
    <t>SR 2 and Berlin</t>
  </si>
  <si>
    <t>FY 21 - SE 61</t>
  </si>
  <si>
    <t>FY 21 - SE 62</t>
  </si>
  <si>
    <t>FY 21 - SE 63</t>
  </si>
  <si>
    <t>FY 21 - SE 64</t>
  </si>
  <si>
    <t>SR 2 and SR 60</t>
  </si>
  <si>
    <t>FY 21 - SE 65</t>
  </si>
  <si>
    <t>FY 21 - SE 66</t>
  </si>
  <si>
    <t>FY 21 - SE 67</t>
  </si>
  <si>
    <t>FY 21 - SE 68</t>
  </si>
  <si>
    <t>SR 2 and SR 61 - Ceylon Rd</t>
  </si>
  <si>
    <t>FY 21 - SE 69</t>
  </si>
  <si>
    <t>FY 21 - SE 70</t>
  </si>
  <si>
    <t>FY 21 - SE 71</t>
  </si>
  <si>
    <t>FY 21 - SE 72</t>
  </si>
  <si>
    <t>SR 2 and SR 101 - Tiffin St</t>
  </si>
  <si>
    <t>FY 21 - SE 73</t>
  </si>
  <si>
    <t>FY 21 - SE 74</t>
  </si>
  <si>
    <t>FY 21 - SE 75</t>
  </si>
  <si>
    <t>FY 21 - SE 76</t>
  </si>
  <si>
    <t>SR 2 and SR 269 - Martins Point</t>
  </si>
  <si>
    <t>FY 21 - SE 77</t>
  </si>
  <si>
    <t>FY 21 - SE 78</t>
  </si>
  <si>
    <t>FY 21 - SE 79</t>
  </si>
  <si>
    <t>FY 21 - SE 80</t>
  </si>
  <si>
    <t>SR 2 and SR 4</t>
  </si>
  <si>
    <t>FY 21 - SE 81</t>
  </si>
  <si>
    <t>FY 21 - SE 82</t>
  </si>
  <si>
    <t>FY 21 - SE 83</t>
  </si>
  <si>
    <t>FY 21 - SE 84</t>
  </si>
  <si>
    <t>Huron</t>
  </si>
  <si>
    <t>US 20 and SR 18</t>
  </si>
  <si>
    <t>FY 21 - SE 86</t>
  </si>
  <si>
    <t>FY 21 - SE 87</t>
  </si>
  <si>
    <t>FY 21 - SE 88</t>
  </si>
  <si>
    <t>FY 21 - SE 89</t>
  </si>
  <si>
    <t>US 20 and SR 61</t>
  </si>
  <si>
    <t>FY 21 - SE 90</t>
  </si>
  <si>
    <t>US 20 and SR 250</t>
  </si>
  <si>
    <t>FY 21 - SE 91</t>
  </si>
  <si>
    <t>FY 21 - SE 92</t>
  </si>
  <si>
    <t>FY 21 - SE 93</t>
  </si>
  <si>
    <t>FY 21 - SE 94</t>
  </si>
  <si>
    <t>Lorain</t>
  </si>
  <si>
    <t>I-80 and I-480</t>
  </si>
  <si>
    <t>FY 21 - SE 95</t>
  </si>
  <si>
    <t>I-90 and SR 2 Split</t>
  </si>
  <si>
    <t>FY 21 - SE 108</t>
  </si>
  <si>
    <t>FY 21 - SE 109</t>
  </si>
  <si>
    <t>SR 2 and N Lake Street</t>
  </si>
  <si>
    <t>FY 21 - SE 110</t>
  </si>
  <si>
    <t>FY 21 - SE 111</t>
  </si>
  <si>
    <t>FY 21 - SE 112</t>
  </si>
  <si>
    <t>FY 21 - SE 113</t>
  </si>
  <si>
    <t>SR 301 and Grafton Road</t>
  </si>
  <si>
    <t>FY 21 - SE 114</t>
  </si>
  <si>
    <t>FY 21 - SE 115</t>
  </si>
  <si>
    <t>FY 21 - SE 116</t>
  </si>
  <si>
    <t>SR 301 and Lagrange Road</t>
  </si>
  <si>
    <t>FY 21 - SE 117</t>
  </si>
  <si>
    <t>FY 21 - SE 118</t>
  </si>
  <si>
    <t>FY 21 - SE 119</t>
  </si>
  <si>
    <t>FY 21 - SE 120</t>
  </si>
  <si>
    <t>SR 301 and SR 57</t>
  </si>
  <si>
    <t>FY 21 - SE 121</t>
  </si>
  <si>
    <t>FY 21 - SE 122</t>
  </si>
  <si>
    <t>FY 21 - SE 123</t>
  </si>
  <si>
    <t>SR 2 and Middle Ridge Road</t>
  </si>
  <si>
    <t>FY 21 - SE 124</t>
  </si>
  <si>
    <t>FY 21 - SE 125</t>
  </si>
  <si>
    <t>FY 21 - SE 126</t>
  </si>
  <si>
    <t>US 20 and SR 511</t>
  </si>
  <si>
    <t>FY 21 - SE 131</t>
  </si>
  <si>
    <t>US 20 and SR 511 Old Gas Station</t>
  </si>
  <si>
    <t>FY 21 - SE 132</t>
  </si>
  <si>
    <t>US 250 and Dover Road</t>
  </si>
  <si>
    <t>FY 21 - SE 150</t>
  </si>
  <si>
    <t>FY 21 - SE 151</t>
  </si>
  <si>
    <t>Mahoning</t>
  </si>
  <si>
    <t>I-76 and Bailey Road</t>
  </si>
  <si>
    <t>FY 21 - SE 157</t>
  </si>
  <si>
    <t>FY 21 - SE 158</t>
  </si>
  <si>
    <t>FY 21 - SE 159</t>
  </si>
  <si>
    <t>I-680 and Boardman Poland Road</t>
  </si>
  <si>
    <t>FY 21 - SE 160</t>
  </si>
  <si>
    <t>FY 21 - SE 161</t>
  </si>
  <si>
    <t>FY 21 - SE 162</t>
  </si>
  <si>
    <t>FY 21 - SE 163</t>
  </si>
  <si>
    <t>FY 21 - SE 164</t>
  </si>
  <si>
    <t>I-680 and CR 711</t>
  </si>
  <si>
    <t>FY 21 - SE 165</t>
  </si>
  <si>
    <t>FY 21 - SE 166</t>
  </si>
  <si>
    <t>FY 21 - SE 167</t>
  </si>
  <si>
    <t>FY 21 - SE 168</t>
  </si>
  <si>
    <t>FY 21 - SE 169</t>
  </si>
  <si>
    <t>I-680 and Midlothian Road</t>
  </si>
  <si>
    <t>FY 21 - SE 170</t>
  </si>
  <si>
    <t>FY 21 - SE 171</t>
  </si>
  <si>
    <t>FY 21 - SE 172</t>
  </si>
  <si>
    <t>I-680 and South Connector</t>
  </si>
  <si>
    <t>FY 21 - SE 173</t>
  </si>
  <si>
    <t>FY 21 - SE 174</t>
  </si>
  <si>
    <t>FY 21 - SE 175</t>
  </si>
  <si>
    <t>I-680 and Western Reserve Road</t>
  </si>
  <si>
    <t>FY 21 - SE 176</t>
  </si>
  <si>
    <t>FY 21 - SE 177</t>
  </si>
  <si>
    <t>FY 21 - SE 178</t>
  </si>
  <si>
    <t>FY 21 - SE 179</t>
  </si>
  <si>
    <t>FY 21 - SE 180</t>
  </si>
  <si>
    <t>SR 11 and Boardman Canfield Road</t>
  </si>
  <si>
    <t>FY 21 - SE 181</t>
  </si>
  <si>
    <t>FY 21 - SE 182</t>
  </si>
  <si>
    <t>FY 21 - SE 183</t>
  </si>
  <si>
    <t>FY 21 - SE 184</t>
  </si>
  <si>
    <t>SR 11 and Columbiana Canfield Road</t>
  </si>
  <si>
    <t>FY 21 - SE 185</t>
  </si>
  <si>
    <t>FY 21 - SE 186</t>
  </si>
  <si>
    <t>FY 21 - SE 187</t>
  </si>
  <si>
    <t>FY 21 - SE 188</t>
  </si>
  <si>
    <t>SR 11 and Mahoning Road</t>
  </si>
  <si>
    <t>FY 21 - SE 189</t>
  </si>
  <si>
    <t>FY 21 - SE 190</t>
  </si>
  <si>
    <t>FY 21 - SE 191</t>
  </si>
  <si>
    <t>FY 21 - SE 192</t>
  </si>
  <si>
    <t>Portage</t>
  </si>
  <si>
    <t>I-76 and SR 14</t>
  </si>
  <si>
    <t>FY 21 - SE 197</t>
  </si>
  <si>
    <t>FY 21 - SE 198</t>
  </si>
  <si>
    <t>I-76 and SR 43</t>
  </si>
  <si>
    <t>FY 21 - SE 199</t>
  </si>
  <si>
    <t>FY 21 - SE 200</t>
  </si>
  <si>
    <t>FY 21 - SE 201</t>
  </si>
  <si>
    <t>FY 21 - SE 202</t>
  </si>
  <si>
    <t>I-76 and SR 5 and SR 44</t>
  </si>
  <si>
    <t>FY 21 - SE 203</t>
  </si>
  <si>
    <t>FY 21 - SE 204</t>
  </si>
  <si>
    <t>FY 21 - SE 205</t>
  </si>
  <si>
    <t>FY 21 - SE 206</t>
  </si>
  <si>
    <t>FY 21 - SE 207</t>
  </si>
  <si>
    <t>Summit</t>
  </si>
  <si>
    <t>I-77 and I-271</t>
  </si>
  <si>
    <t>FY 21 - SE 208</t>
  </si>
  <si>
    <t>FY 21 - SE 209</t>
  </si>
  <si>
    <t>FY 21 - SE 210</t>
  </si>
  <si>
    <t>FY 21 - SE 211</t>
  </si>
  <si>
    <t>I-480 and SR-91</t>
  </si>
  <si>
    <t>FY 21 - SE 217</t>
  </si>
  <si>
    <t>FY 21 - SE 218</t>
  </si>
  <si>
    <t>I-480 Old Rest Stop</t>
  </si>
  <si>
    <t>FY 21 - SE 219</t>
  </si>
  <si>
    <t>FY 21 - SE 220</t>
  </si>
  <si>
    <t>SR-8 and I-271</t>
  </si>
  <si>
    <t>FY 21 - SE 221</t>
  </si>
  <si>
    <t>FY 21 - SE 222</t>
  </si>
  <si>
    <t>FY 21 - SE 223</t>
  </si>
  <si>
    <t>FY 21 - SE 224</t>
  </si>
  <si>
    <t>Franklin</t>
  </si>
  <si>
    <t>I-270 and I-71</t>
  </si>
  <si>
    <t>FY 21 - SE 290</t>
  </si>
  <si>
    <t>FY 21 - SE 291</t>
  </si>
  <si>
    <t>FY 21 - SE 292</t>
  </si>
  <si>
    <t>I-270 and SR 315</t>
  </si>
  <si>
    <t>FY 21 - SE 294</t>
  </si>
  <si>
    <t>FY 21 - SE 295</t>
  </si>
  <si>
    <t>I-270 and US 23</t>
  </si>
  <si>
    <t>FY 21 - SE 296</t>
  </si>
  <si>
    <t>FY 21 - SE 297</t>
  </si>
  <si>
    <t>Marion</t>
  </si>
  <si>
    <t>Marion Prison ODOT Seed Nursery</t>
  </si>
  <si>
    <t>ODOT Seed Nursery</t>
  </si>
  <si>
    <t>FY 21 - SE 303</t>
  </si>
  <si>
    <t>US 33 and SR 117</t>
  </si>
  <si>
    <t>FY 21 - SE 345</t>
  </si>
  <si>
    <t>Miami</t>
  </si>
  <si>
    <t>I-75 and 25A</t>
  </si>
  <si>
    <t>FY 21 - SE 353</t>
  </si>
  <si>
    <t>FY 21 - SE 354</t>
  </si>
  <si>
    <t>FY 21 - SE 355</t>
  </si>
  <si>
    <t>FY 21 - SE 356</t>
  </si>
  <si>
    <t>I-75 SB Rest Stop</t>
  </si>
  <si>
    <t>FY 21 - SE 360</t>
  </si>
  <si>
    <t>Dayton ODOT Garage - Post Construction Not Restoration</t>
  </si>
  <si>
    <t>FY 21 - SE 361</t>
  </si>
  <si>
    <t>Cuyahoga</t>
  </si>
  <si>
    <t>I-90 TV Station</t>
  </si>
  <si>
    <t>FY 21 - SE 474</t>
  </si>
  <si>
    <t>Lake</t>
  </si>
  <si>
    <t>SR 44 and I-90</t>
  </si>
  <si>
    <t>FY 21 - SE 477</t>
  </si>
  <si>
    <t>Spring '22 Spot Spray (Y/N)</t>
  </si>
  <si>
    <t>Winter '21/'22 OverSeeding (Y/N)</t>
  </si>
  <si>
    <t>Fall '21 Spot Spray  (Y/N)</t>
  </si>
  <si>
    <t>**ODOT PH Site Code (must be on all evaluation forms)</t>
  </si>
  <si>
    <t>Site</t>
  </si>
  <si>
    <t>Type</t>
  </si>
  <si>
    <t>Acres</t>
  </si>
  <si>
    <t>Map Site Code</t>
  </si>
  <si>
    <t>SE 4</t>
  </si>
  <si>
    <t>SE 5</t>
  </si>
  <si>
    <t>SE 8</t>
  </si>
  <si>
    <t>SE 9</t>
  </si>
  <si>
    <t>SE 10</t>
  </si>
  <si>
    <t>SE 11</t>
  </si>
  <si>
    <t>SE 25</t>
  </si>
  <si>
    <t>SE 26</t>
  </si>
  <si>
    <t>SE 43</t>
  </si>
  <si>
    <t>SE 44</t>
  </si>
  <si>
    <t>SE 46</t>
  </si>
  <si>
    <t>SE 48</t>
  </si>
  <si>
    <t>SE 49</t>
  </si>
  <si>
    <t>SE 50</t>
  </si>
  <si>
    <t>SE 51</t>
  </si>
  <si>
    <t>SE 61</t>
  </si>
  <si>
    <t>SE 62</t>
  </si>
  <si>
    <t>SE 63</t>
  </si>
  <si>
    <t>SE 64</t>
  </si>
  <si>
    <t>SE 65</t>
  </si>
  <si>
    <t>SE 66</t>
  </si>
  <si>
    <t>SE 67</t>
  </si>
  <si>
    <t>SE 68</t>
  </si>
  <si>
    <t>SE 69</t>
  </si>
  <si>
    <t>SE 70</t>
  </si>
  <si>
    <t>SE 71</t>
  </si>
  <si>
    <t>SE 72</t>
  </si>
  <si>
    <t>SE 73</t>
  </si>
  <si>
    <t>SE 74</t>
  </si>
  <si>
    <t>SE 75</t>
  </si>
  <si>
    <t>SE 76</t>
  </si>
  <si>
    <t>SE 77</t>
  </si>
  <si>
    <t>SE 78</t>
  </si>
  <si>
    <t>SE 79</t>
  </si>
  <si>
    <t>SE 80</t>
  </si>
  <si>
    <t>SE 81</t>
  </si>
  <si>
    <t>SE 82</t>
  </si>
  <si>
    <t>SE 83</t>
  </si>
  <si>
    <t>SE 84</t>
  </si>
  <si>
    <t>SE 86</t>
  </si>
  <si>
    <t>SE 87</t>
  </si>
  <si>
    <t>SE 88</t>
  </si>
  <si>
    <t>SE 89</t>
  </si>
  <si>
    <t>SE 90</t>
  </si>
  <si>
    <t>SE 91</t>
  </si>
  <si>
    <t>SE 92</t>
  </si>
  <si>
    <t>SE 93</t>
  </si>
  <si>
    <t>SE 94</t>
  </si>
  <si>
    <t>SE 95</t>
  </si>
  <si>
    <t>SE 108</t>
  </si>
  <si>
    <t>SE 109</t>
  </si>
  <si>
    <t>SE 110</t>
  </si>
  <si>
    <t>SE 111</t>
  </si>
  <si>
    <t>SE 112</t>
  </si>
  <si>
    <t>SE 113</t>
  </si>
  <si>
    <t>SE 114</t>
  </si>
  <si>
    <t>SE 115</t>
  </si>
  <si>
    <t>SE 116</t>
  </si>
  <si>
    <t>SE 117</t>
  </si>
  <si>
    <t>SE 118</t>
  </si>
  <si>
    <t>SE 119</t>
  </si>
  <si>
    <t>SE 120</t>
  </si>
  <si>
    <t>SE 121</t>
  </si>
  <si>
    <t>SE 122</t>
  </si>
  <si>
    <t>SE 123</t>
  </si>
  <si>
    <t>SE 124</t>
  </si>
  <si>
    <t>SE 125</t>
  </si>
  <si>
    <t>SE 126</t>
  </si>
  <si>
    <t>SE 131</t>
  </si>
  <si>
    <t>SE 132</t>
  </si>
  <si>
    <t>SE 150</t>
  </si>
  <si>
    <t>SE 151</t>
  </si>
  <si>
    <t>SE 157</t>
  </si>
  <si>
    <t>SE 158</t>
  </si>
  <si>
    <t>SE 159</t>
  </si>
  <si>
    <t>SE 160</t>
  </si>
  <si>
    <t>SE 161</t>
  </si>
  <si>
    <t>SE 162</t>
  </si>
  <si>
    <t>SE 163</t>
  </si>
  <si>
    <t>SE 164</t>
  </si>
  <si>
    <t>SE 165</t>
  </si>
  <si>
    <t>SE 166</t>
  </si>
  <si>
    <t>SE 167</t>
  </si>
  <si>
    <t>SE 168</t>
  </si>
  <si>
    <t>SE 169</t>
  </si>
  <si>
    <t>SE 170</t>
  </si>
  <si>
    <t>SE 171</t>
  </si>
  <si>
    <t>SE 172</t>
  </si>
  <si>
    <t>SE 173</t>
  </si>
  <si>
    <t>SE 174</t>
  </si>
  <si>
    <t>SE 175</t>
  </si>
  <si>
    <t>SE 176</t>
  </si>
  <si>
    <t>SE 177</t>
  </si>
  <si>
    <t>SE 178</t>
  </si>
  <si>
    <t>SE 179</t>
  </si>
  <si>
    <t>SE 180</t>
  </si>
  <si>
    <t>SE 181</t>
  </si>
  <si>
    <t>SE 182</t>
  </si>
  <si>
    <t>SE 183</t>
  </si>
  <si>
    <t>SE 184</t>
  </si>
  <si>
    <t>SE 185</t>
  </si>
  <si>
    <t>SE 186</t>
  </si>
  <si>
    <t>SE 187</t>
  </si>
  <si>
    <t>SE 188</t>
  </si>
  <si>
    <t>SE 189</t>
  </si>
  <si>
    <t>SE 190</t>
  </si>
  <si>
    <t>SE 191</t>
  </si>
  <si>
    <t>SE 192</t>
  </si>
  <si>
    <t>SE 197</t>
  </si>
  <si>
    <t>SE 198</t>
  </si>
  <si>
    <t>SE 199</t>
  </si>
  <si>
    <t>SE 200</t>
  </si>
  <si>
    <t>SE 201</t>
  </si>
  <si>
    <t>SE 202</t>
  </si>
  <si>
    <t>SE 203</t>
  </si>
  <si>
    <t>SE 204</t>
  </si>
  <si>
    <t>SE 205</t>
  </si>
  <si>
    <t>SE 206</t>
  </si>
  <si>
    <t>SE 207</t>
  </si>
  <si>
    <t>SE 208</t>
  </si>
  <si>
    <t>SE 209</t>
  </si>
  <si>
    <t>SE 210</t>
  </si>
  <si>
    <t>SE 211</t>
  </si>
  <si>
    <t>SE 217</t>
  </si>
  <si>
    <t>SE 218</t>
  </si>
  <si>
    <t>SE 219</t>
  </si>
  <si>
    <t>SE 220</t>
  </si>
  <si>
    <t>SE 221</t>
  </si>
  <si>
    <t>SE 222</t>
  </si>
  <si>
    <t>SE 223</t>
  </si>
  <si>
    <t>SE 224</t>
  </si>
  <si>
    <t>SE 290</t>
  </si>
  <si>
    <t>SE 291</t>
  </si>
  <si>
    <t>SE 292</t>
  </si>
  <si>
    <t>SE 294</t>
  </si>
  <si>
    <t>SE 295</t>
  </si>
  <si>
    <t>SE 296</t>
  </si>
  <si>
    <t>SE 297</t>
  </si>
  <si>
    <t>SE 303</t>
  </si>
  <si>
    <t>SE 345</t>
  </si>
  <si>
    <t>SE 353</t>
  </si>
  <si>
    <t>SE 354</t>
  </si>
  <si>
    <t>SE 355</t>
  </si>
  <si>
    <t>SE 356</t>
  </si>
  <si>
    <t>SE 360</t>
  </si>
  <si>
    <t>SE 361</t>
  </si>
  <si>
    <t>SE 474</t>
  </si>
  <si>
    <t>SE 477</t>
  </si>
  <si>
    <t>Dayton ODOT Garage (Moraine)</t>
  </si>
  <si>
    <t>TOTAL ACRES</t>
  </si>
  <si>
    <t>ITB016-21   Pollinator Habitat Site Preparation and Seed Planting Contract       9/13/21</t>
  </si>
  <si>
    <t>TJ Sales &amp; Consulting LTD dba the Conservationist</t>
  </si>
  <si>
    <t>7277 W. Piqua-Clayton Rd., Covington. OH 45318</t>
  </si>
  <si>
    <t>Terry Lavy</t>
  </si>
  <si>
    <t>937-606-4775</t>
  </si>
  <si>
    <t>terry.lavy@gmail.com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</si>
</sst>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164" formatCode="&quot;$&quot;#,##0.00"/>
    <numFmt numFmtId="165" formatCode="0.0%"/>
    <numFmt numFmtId="166" formatCode="0.000000"/>
  </numFmts>
  <fonts count="31" x14ac:knownFonts="1">
    <font>
      <sz val="11"/>
      <color theme="1"/>
      <name val="Calibri"/>
      <family val="2"/>
      <scheme val="minor"/>
    </font>
    <font>
      <b/>
      <sz val="10"/>
      <name val="Arial"/>
      <family val="2"/>
    </font>
    <font>
      <sz val="10"/>
      <name val="Arial"/>
      <family val="2"/>
    </font>
    <font>
      <b/>
      <sz val="18"/>
      <name val="Arial"/>
      <family val="2"/>
    </font>
    <font>
      <sz val="18"/>
      <name val="Arial"/>
      <family val="2"/>
    </font>
    <font>
      <b/>
      <sz val="12"/>
      <name val="Arial"/>
      <family val="2"/>
    </font>
    <font>
      <b/>
      <sz val="10"/>
      <color indexed="8"/>
      <name val="Arial"/>
      <family val="2"/>
    </font>
    <font>
      <sz val="10"/>
      <color indexed="8"/>
      <name val="Arial"/>
      <family val="2"/>
    </font>
    <font>
      <b/>
      <sz val="16"/>
      <name val="Arial"/>
      <family val="2"/>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0"/>
      <name val="Calibri"/>
      <family val="2"/>
      <scheme val="minor"/>
    </font>
    <font>
      <b/>
      <sz val="10"/>
      <color theme="1"/>
      <name val="Arial"/>
      <family val="2"/>
    </font>
    <font>
      <b/>
      <u/>
      <sz val="10"/>
      <color theme="1"/>
      <name val="Arial"/>
      <family val="2"/>
    </font>
    <font>
      <sz val="10"/>
      <color theme="1"/>
      <name val="Arial"/>
      <family val="2"/>
    </font>
    <font>
      <i/>
      <sz val="10"/>
      <color theme="1"/>
      <name val="Arial"/>
      <family val="2"/>
    </font>
    <font>
      <sz val="11"/>
      <name val="Calibri"/>
      <family val="2"/>
      <scheme val="minor"/>
    </font>
    <font>
      <b/>
      <sz val="11"/>
      <name val="Calibri"/>
      <family val="2"/>
      <scheme val="minor"/>
    </font>
    <font>
      <sz val="12"/>
      <color theme="1"/>
      <name val="Calibri"/>
      <family val="2"/>
      <scheme val="minor"/>
    </font>
    <font>
      <b/>
      <sz val="18"/>
      <color rgb="FFFF0000"/>
      <name val="Arial"/>
      <family val="2"/>
    </font>
    <font>
      <b/>
      <sz val="14"/>
      <color rgb="FFFF0000"/>
      <name val="Calibri"/>
      <family val="2"/>
      <scheme val="minor"/>
    </font>
    <font>
      <b/>
      <sz val="12"/>
      <color rgb="FFFF0000"/>
      <name val="Arial"/>
      <family val="2"/>
    </font>
    <font>
      <b/>
      <sz val="16"/>
      <color rgb="FFFF0000"/>
      <name val="Calibri"/>
      <family val="2"/>
      <scheme val="minor"/>
    </font>
    <font>
      <b/>
      <sz val="16"/>
      <color theme="1"/>
      <name val="Calibri"/>
      <family val="2"/>
      <scheme val="minor"/>
    </font>
    <font>
      <b/>
      <sz val="16"/>
      <color rgb="FFFF0000"/>
      <name val="Arial"/>
      <family val="2"/>
    </font>
    <font>
      <b/>
      <sz val="14"/>
      <color rgb="FFFF0000"/>
      <name val="Arial"/>
      <family val="2"/>
    </font>
    <font>
      <sz val="11"/>
      <color theme="1"/>
      <name val="Arial"/>
      <family val="2"/>
    </font>
    <font>
      <b/>
      <sz val="20"/>
      <color theme="1"/>
      <name val="Calibri"/>
      <family val="2"/>
      <scheme val="minor"/>
    </font>
    <font>
      <sz val="20"/>
      <color theme="1"/>
      <name val="Calibri"/>
      <family val="2"/>
      <scheme val="minor"/>
    </font>
  </fonts>
  <fills count="1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59999389629810485"/>
        <bgColor theme="4" tint="0.79998168889431442"/>
      </patternFill>
    </fill>
    <fill>
      <patternFill patternType="solid">
        <fgColor rgb="FFFFAFAF"/>
        <bgColor indexed="64"/>
      </patternFill>
    </fill>
    <fill>
      <patternFill patternType="solid">
        <fgColor rgb="FFFFCC66"/>
        <bgColor indexed="6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rgb="FF66FFFF"/>
        <bgColor indexed="64"/>
      </patternFill>
    </fill>
    <fill>
      <patternFill patternType="solid">
        <fgColor theme="7" tint="0.39997558519241921"/>
        <bgColor indexed="64"/>
      </patternFill>
    </fill>
    <fill>
      <patternFill patternType="solid">
        <fgColor rgb="FFCCCCFF"/>
        <bgColor indexed="64"/>
      </patternFill>
    </fill>
    <fill>
      <patternFill patternType="solid">
        <fgColor theme="0" tint="-0.24994659260841701"/>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medium">
        <color indexed="64"/>
      </left>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2">
    <xf numFmtId="0" fontId="0" fillId="0" borderId="0"/>
    <xf numFmtId="44" fontId="9" fillId="0" borderId="0" applyFont="0" applyFill="0" applyBorder="0" applyAlignment="0" applyProtection="0"/>
  </cellStyleXfs>
  <cellXfs count="248">
    <xf numFmtId="0" fontId="0" fillId="0" borderId="0" xfId="0"/>
    <xf numFmtId="0" fontId="11" fillId="0" borderId="1" xfId="0" applyFont="1" applyBorder="1" applyAlignment="1">
      <alignment horizontal="left" wrapText="1"/>
    </xf>
    <xf numFmtId="0" fontId="11" fillId="0" borderId="0" xfId="0" applyFont="1" applyAlignment="1">
      <alignment horizontal="left" wrapText="1"/>
    </xf>
    <xf numFmtId="0" fontId="12" fillId="0" borderId="1" xfId="0" applyFont="1" applyBorder="1" applyAlignment="1">
      <alignment horizontal="left" wrapText="1"/>
    </xf>
    <xf numFmtId="0" fontId="12" fillId="0" borderId="0" xfId="0" applyFont="1" applyAlignment="1">
      <alignment horizontal="left" wrapText="1"/>
    </xf>
    <xf numFmtId="0" fontId="12" fillId="0" borderId="1" xfId="0" applyFont="1" applyBorder="1"/>
    <xf numFmtId="0" fontId="12" fillId="0" borderId="1" xfId="0" applyFont="1" applyBorder="1" applyAlignment="1">
      <alignment horizontal="left"/>
    </xf>
    <xf numFmtId="0" fontId="12" fillId="0" borderId="0" xfId="0" applyFont="1" applyAlignment="1">
      <alignment horizontal="left"/>
    </xf>
    <xf numFmtId="0" fontId="11" fillId="0" borderId="1" xfId="0" applyFont="1" applyBorder="1" applyAlignment="1">
      <alignment horizontal="left"/>
    </xf>
    <xf numFmtId="0" fontId="12" fillId="0" borderId="1" xfId="0" applyFont="1" applyBorder="1" applyAlignment="1"/>
    <xf numFmtId="0" fontId="12" fillId="0" borderId="0" xfId="0" applyFont="1" applyAlignment="1">
      <alignment horizontal="center" wrapText="1"/>
    </xf>
    <xf numFmtId="0" fontId="11" fillId="0" borderId="1" xfId="0" applyFont="1" applyBorder="1" applyAlignment="1">
      <alignment horizontal="center" wrapText="1"/>
    </xf>
    <xf numFmtId="0" fontId="12" fillId="0" borderId="1" xfId="0" applyFont="1" applyBorder="1" applyAlignment="1">
      <alignment horizontal="center"/>
    </xf>
    <xf numFmtId="0" fontId="12" fillId="0" borderId="1" xfId="0" applyFont="1" applyBorder="1" applyAlignment="1">
      <alignment horizontal="center" wrapText="1"/>
    </xf>
    <xf numFmtId="0" fontId="11" fillId="0" borderId="0" xfId="0" applyFont="1" applyAlignment="1">
      <alignment horizontal="center" wrapText="1"/>
    </xf>
    <xf numFmtId="0" fontId="12" fillId="0" borderId="0" xfId="0" quotePrefix="1" applyFont="1" applyAlignment="1">
      <alignment horizontal="center" wrapText="1"/>
    </xf>
    <xf numFmtId="164" fontId="12" fillId="0" borderId="0" xfId="0" applyNumberFormat="1" applyFont="1" applyAlignment="1">
      <alignment horizontal="center" wrapText="1"/>
    </xf>
    <xf numFmtId="0" fontId="2" fillId="0" borderId="0" xfId="0" applyFont="1" applyFill="1" applyBorder="1" applyAlignment="1" applyProtection="1">
      <alignment horizontal="left" vertical="center"/>
    </xf>
    <xf numFmtId="0" fontId="12" fillId="0" borderId="0" xfId="0" applyFont="1" applyBorder="1" applyAlignment="1">
      <alignment horizontal="left" wrapText="1"/>
    </xf>
    <xf numFmtId="164" fontId="13" fillId="2" borderId="1" xfId="0" applyNumberFormat="1" applyFont="1" applyFill="1" applyBorder="1" applyAlignment="1">
      <alignment horizontal="center" wrapText="1"/>
    </xf>
    <xf numFmtId="0" fontId="12" fillId="0" borderId="0" xfId="0" applyFont="1" applyBorder="1" applyAlignment="1">
      <alignment horizontal="center" vertical="center" wrapText="1"/>
    </xf>
    <xf numFmtId="165" fontId="12" fillId="0" borderId="0" xfId="0" applyNumberFormat="1" applyFont="1" applyAlignment="1">
      <alignment horizontal="center" wrapText="1"/>
    </xf>
    <xf numFmtId="164" fontId="12" fillId="0" borderId="1" xfId="0" applyNumberFormat="1" applyFont="1" applyBorder="1" applyAlignment="1">
      <alignment horizontal="center" wrapText="1"/>
    </xf>
    <xf numFmtId="0" fontId="12" fillId="0" borderId="1" xfId="0" applyFont="1" applyFill="1" applyBorder="1" applyAlignment="1">
      <alignment horizontal="center"/>
    </xf>
    <xf numFmtId="0" fontId="12" fillId="0" borderId="1" xfId="0" applyFont="1" applyFill="1" applyBorder="1" applyAlignment="1">
      <alignment horizontal="center" wrapText="1"/>
    </xf>
    <xf numFmtId="0" fontId="12" fillId="0" borderId="2" xfId="0" applyFont="1" applyBorder="1" applyAlignment="1">
      <alignment horizontal="center"/>
    </xf>
    <xf numFmtId="0" fontId="12" fillId="0" borderId="2" xfId="0" applyFont="1" applyBorder="1" applyAlignment="1">
      <alignment horizontal="center" wrapText="1"/>
    </xf>
    <xf numFmtId="164" fontId="12" fillId="0" borderId="0" xfId="0" applyNumberFormat="1" applyFont="1" applyBorder="1" applyAlignment="1">
      <alignment horizontal="center" wrapText="1"/>
    </xf>
    <xf numFmtId="0" fontId="12" fillId="0" borderId="0" xfId="0" applyFont="1" applyBorder="1" applyAlignment="1">
      <alignment wrapText="1"/>
    </xf>
    <xf numFmtId="0" fontId="12" fillId="0" borderId="0" xfId="0" applyFont="1" applyBorder="1" applyAlignment="1">
      <alignment horizontal="right"/>
    </xf>
    <xf numFmtId="0" fontId="12" fillId="0" borderId="0" xfId="0" applyFont="1" applyBorder="1" applyAlignment="1">
      <alignment horizontal="right" vertical="center"/>
    </xf>
    <xf numFmtId="0" fontId="12" fillId="0" borderId="0" xfId="0" applyFont="1" applyBorder="1" applyAlignment="1">
      <alignment horizontal="center" wrapText="1"/>
    </xf>
    <xf numFmtId="0" fontId="1" fillId="0" borderId="0" xfId="0" quotePrefix="1" applyFont="1" applyFill="1" applyBorder="1" applyAlignment="1" applyProtection="1">
      <alignment horizontal="left" vertical="top" wrapText="1"/>
    </xf>
    <xf numFmtId="0" fontId="0" fillId="0" borderId="0" xfId="0" applyFill="1" applyBorder="1" applyProtection="1"/>
    <xf numFmtId="0" fontId="12" fillId="0" borderId="0" xfId="0" applyFont="1" applyBorder="1" applyAlignment="1">
      <alignment horizontal="left"/>
    </xf>
    <xf numFmtId="0" fontId="0" fillId="0" borderId="0" xfId="0" applyAlignment="1">
      <alignment horizontal="center"/>
    </xf>
    <xf numFmtId="0" fontId="0" fillId="0" borderId="0" xfId="0" applyBorder="1" applyAlignment="1">
      <alignment horizontal="center"/>
    </xf>
    <xf numFmtId="0" fontId="0" fillId="0" borderId="0" xfId="0" applyBorder="1" applyAlignment="1" applyProtection="1">
      <alignment horizontal="center"/>
    </xf>
    <xf numFmtId="0" fontId="0" fillId="0" borderId="0" xfId="0" applyBorder="1" applyProtection="1"/>
    <xf numFmtId="164" fontId="12" fillId="3" borderId="1" xfId="0" applyNumberFormat="1" applyFont="1" applyFill="1" applyBorder="1" applyAlignment="1" applyProtection="1">
      <alignment horizontal="center" wrapText="1"/>
      <protection locked="0"/>
    </xf>
    <xf numFmtId="0" fontId="11" fillId="0" borderId="0" xfId="0" applyFont="1" applyAlignment="1" applyProtection="1">
      <alignment horizontal="left" wrapText="1"/>
    </xf>
    <xf numFmtId="0" fontId="11" fillId="0" borderId="0" xfId="0" applyFont="1" applyAlignment="1" applyProtection="1">
      <alignment horizontal="center" wrapText="1"/>
    </xf>
    <xf numFmtId="0" fontId="12" fillId="0" borderId="0" xfId="0" applyFont="1" applyAlignment="1" applyProtection="1">
      <alignment horizontal="left" wrapText="1"/>
    </xf>
    <xf numFmtId="0" fontId="12" fillId="0" borderId="1" xfId="0" applyFont="1" applyFill="1" applyBorder="1" applyAlignment="1" applyProtection="1">
      <alignment horizontal="center"/>
    </xf>
    <xf numFmtId="164" fontId="12" fillId="3" borderId="1" xfId="0" applyNumberFormat="1" applyFont="1" applyFill="1" applyBorder="1" applyAlignment="1" applyProtection="1">
      <alignment horizontal="center" wrapText="1"/>
    </xf>
    <xf numFmtId="0" fontId="12" fillId="0" borderId="0" xfId="0" applyFont="1" applyBorder="1" applyAlignment="1" applyProtection="1">
      <alignment horizontal="left" wrapText="1"/>
    </xf>
    <xf numFmtId="0" fontId="12" fillId="0" borderId="0" xfId="0" applyFont="1" applyAlignment="1" applyProtection="1">
      <alignment horizontal="center" wrapText="1"/>
    </xf>
    <xf numFmtId="164" fontId="13" fillId="2" borderId="1" xfId="0" applyNumberFormat="1" applyFont="1" applyFill="1" applyBorder="1" applyAlignment="1" applyProtection="1">
      <alignment horizontal="center" wrapText="1"/>
    </xf>
    <xf numFmtId="0" fontId="11" fillId="0" borderId="1" xfId="0" applyFont="1" applyBorder="1" applyAlignment="1">
      <alignment horizontal="center"/>
    </xf>
    <xf numFmtId="0" fontId="2" fillId="0" borderId="0" xfId="0" applyFont="1" applyFill="1" applyBorder="1" applyAlignment="1" applyProtection="1">
      <alignment horizontal="center" vertical="center"/>
    </xf>
    <xf numFmtId="0" fontId="12" fillId="0" borderId="0" xfId="0" applyFont="1" applyAlignment="1">
      <alignment horizontal="center"/>
    </xf>
    <xf numFmtId="0" fontId="12" fillId="0" borderId="3" xfId="0" applyFont="1" applyBorder="1" applyAlignment="1">
      <alignment horizontal="center"/>
    </xf>
    <xf numFmtId="0" fontId="12" fillId="0" borderId="0" xfId="0" quotePrefix="1" applyFont="1" applyFill="1" applyBorder="1" applyAlignment="1" applyProtection="1">
      <alignment horizontal="center" wrapText="1"/>
    </xf>
    <xf numFmtId="0" fontId="11" fillId="0" borderId="0" xfId="0" applyFont="1" applyFill="1" applyBorder="1" applyAlignment="1">
      <alignment wrapText="1"/>
    </xf>
    <xf numFmtId="0" fontId="11" fillId="0" borderId="0" xfId="0" applyFont="1" applyFill="1" applyBorder="1" applyAlignment="1"/>
    <xf numFmtId="0" fontId="12" fillId="0" borderId="0" xfId="0" quotePrefix="1" applyFont="1" applyFill="1" applyBorder="1" applyAlignment="1">
      <alignment horizontal="center"/>
    </xf>
    <xf numFmtId="164" fontId="13" fillId="0" borderId="0" xfId="0" applyNumberFormat="1" applyFont="1" applyFill="1" applyBorder="1" applyAlignment="1" applyProtection="1">
      <alignment horizontal="center"/>
      <protection locked="0"/>
    </xf>
    <xf numFmtId="164" fontId="13" fillId="0" borderId="0" xfId="0" applyNumberFormat="1" applyFont="1" applyFill="1" applyBorder="1" applyAlignment="1" applyProtection="1">
      <alignment horizontal="center"/>
    </xf>
    <xf numFmtId="0" fontId="14" fillId="0" borderId="0" xfId="0" applyFont="1" applyFill="1" applyBorder="1" applyAlignment="1">
      <alignment vertical="center"/>
    </xf>
    <xf numFmtId="0" fontId="0" fillId="0" borderId="0" xfId="0" applyFill="1" applyBorder="1"/>
    <xf numFmtId="0" fontId="15" fillId="0" borderId="0" xfId="0" applyFont="1" applyFill="1" applyBorder="1" applyAlignment="1">
      <alignment vertical="center"/>
    </xf>
    <xf numFmtId="0" fontId="16" fillId="0" borderId="0" xfId="0" applyFont="1" applyFill="1" applyBorder="1" applyAlignment="1">
      <alignment vertical="center"/>
    </xf>
    <xf numFmtId="0" fontId="12" fillId="0" borderId="0" xfId="0" applyFont="1" applyFill="1" applyBorder="1" applyAlignment="1">
      <alignment vertical="top"/>
    </xf>
    <xf numFmtId="0" fontId="16" fillId="0" borderId="0" xfId="0" applyFont="1" applyFill="1" applyBorder="1" applyAlignment="1">
      <alignment vertical="center" wrapText="1"/>
    </xf>
    <xf numFmtId="0" fontId="14" fillId="0" borderId="0" xfId="0" applyFont="1" applyFill="1" applyBorder="1" applyAlignment="1">
      <alignment horizontal="right" vertical="center"/>
    </xf>
    <xf numFmtId="0" fontId="16" fillId="0" borderId="0" xfId="0" applyFont="1" applyFill="1" applyBorder="1" applyAlignment="1">
      <alignment horizontal="center" vertical="center" wrapText="1"/>
    </xf>
    <xf numFmtId="0" fontId="14"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17" fillId="0" borderId="0" xfId="0" applyFont="1" applyFill="1" applyBorder="1" applyAlignment="1">
      <alignment vertical="center"/>
    </xf>
    <xf numFmtId="0" fontId="12" fillId="0" borderId="0" xfId="0" applyFont="1" applyFill="1" applyBorder="1" applyAlignment="1">
      <alignment vertical="top" wrapText="1"/>
    </xf>
    <xf numFmtId="0" fontId="10" fillId="0" borderId="1" xfId="0" applyFont="1" applyBorder="1" applyAlignment="1">
      <alignment horizontal="center" vertical="top" wrapText="1"/>
    </xf>
    <xf numFmtId="0" fontId="10" fillId="0" borderId="1" xfId="0" applyFont="1" applyBorder="1" applyAlignment="1">
      <alignment horizontal="center" vertical="top"/>
    </xf>
    <xf numFmtId="0" fontId="0" fillId="4" borderId="1" xfId="0" applyFill="1" applyBorder="1" applyAlignment="1">
      <alignment horizontal="center" vertical="top"/>
    </xf>
    <xf numFmtId="0" fontId="18" fillId="4" borderId="1" xfId="0" applyFont="1" applyFill="1" applyBorder="1" applyAlignment="1">
      <alignment horizontal="center" vertical="top"/>
    </xf>
    <xf numFmtId="0" fontId="18" fillId="4" borderId="4" xfId="0" applyFont="1" applyFill="1" applyBorder="1" applyAlignment="1">
      <alignment horizontal="left" vertical="top"/>
    </xf>
    <xf numFmtId="0" fontId="18" fillId="4" borderId="1" xfId="0" applyFont="1" applyFill="1" applyBorder="1" applyAlignment="1">
      <alignment horizontal="center" vertical="top" wrapText="1"/>
    </xf>
    <xf numFmtId="0" fontId="18" fillId="4" borderId="1" xfId="0" applyFont="1" applyFill="1" applyBorder="1" applyAlignment="1">
      <alignment horizontal="left" vertical="top"/>
    </xf>
    <xf numFmtId="2" fontId="18" fillId="4" borderId="1" xfId="0" applyNumberFormat="1" applyFont="1" applyFill="1" applyBorder="1" applyAlignment="1">
      <alignment horizontal="center" vertical="top"/>
    </xf>
    <xf numFmtId="0" fontId="0" fillId="5" borderId="1" xfId="0" applyFill="1" applyBorder="1" applyAlignment="1">
      <alignment horizontal="center" vertical="top"/>
    </xf>
    <xf numFmtId="0" fontId="18" fillId="5" borderId="1" xfId="0" applyFont="1" applyFill="1" applyBorder="1" applyAlignment="1">
      <alignment horizontal="center" vertical="top"/>
    </xf>
    <xf numFmtId="0" fontId="18" fillId="5" borderId="1" xfId="0" applyFont="1" applyFill="1" applyBorder="1" applyAlignment="1">
      <alignment vertical="top"/>
    </xf>
    <xf numFmtId="0" fontId="18" fillId="5" borderId="1" xfId="0" applyFont="1" applyFill="1" applyBorder="1" applyAlignment="1">
      <alignment horizontal="center" vertical="top" wrapText="1"/>
    </xf>
    <xf numFmtId="2" fontId="18" fillId="5" borderId="1" xfId="0" applyNumberFormat="1" applyFont="1" applyFill="1" applyBorder="1" applyAlignment="1">
      <alignment horizontal="center" vertical="top"/>
    </xf>
    <xf numFmtId="0" fontId="18" fillId="5" borderId="1" xfId="0" applyFont="1" applyFill="1" applyBorder="1" applyAlignment="1">
      <alignment horizontal="left" vertical="top"/>
    </xf>
    <xf numFmtId="0" fontId="18" fillId="6" borderId="1" xfId="0" applyFont="1" applyFill="1" applyBorder="1" applyAlignment="1">
      <alignment horizontal="center" vertical="top"/>
    </xf>
    <xf numFmtId="2" fontId="18" fillId="6" borderId="1" xfId="0" applyNumberFormat="1" applyFont="1" applyFill="1" applyBorder="1" applyAlignment="1">
      <alignment horizontal="center" vertical="top"/>
    </xf>
    <xf numFmtId="0" fontId="18" fillId="7" borderId="1" xfId="0" applyFont="1" applyFill="1" applyBorder="1" applyAlignment="1">
      <alignment horizontal="center" vertical="top"/>
    </xf>
    <xf numFmtId="0" fontId="18" fillId="7" borderId="1" xfId="0" applyFont="1" applyFill="1" applyBorder="1" applyAlignment="1">
      <alignment horizontal="left" vertical="top" wrapText="1"/>
    </xf>
    <xf numFmtId="0" fontId="18" fillId="7" borderId="1" xfId="0" applyFont="1" applyFill="1" applyBorder="1" applyAlignment="1">
      <alignment horizontal="center" vertical="top" wrapText="1"/>
    </xf>
    <xf numFmtId="2" fontId="18" fillId="7" borderId="1" xfId="0" applyNumberFormat="1" applyFont="1" applyFill="1" applyBorder="1" applyAlignment="1">
      <alignment horizontal="center" vertical="top"/>
    </xf>
    <xf numFmtId="0" fontId="18" fillId="7" borderId="1" xfId="0" applyFont="1" applyFill="1" applyBorder="1" applyAlignment="1">
      <alignment horizontal="left" vertical="top"/>
    </xf>
    <xf numFmtId="0" fontId="0" fillId="7" borderId="1" xfId="0" applyFill="1" applyBorder="1" applyAlignment="1">
      <alignment horizontal="center" vertical="top"/>
    </xf>
    <xf numFmtId="0" fontId="18" fillId="7" borderId="4" xfId="0" applyFont="1" applyFill="1" applyBorder="1" applyAlignment="1">
      <alignment horizontal="center" vertical="top" wrapText="1"/>
    </xf>
    <xf numFmtId="0" fontId="18" fillId="7" borderId="4" xfId="0" applyFont="1" applyFill="1" applyBorder="1" applyAlignment="1">
      <alignment horizontal="left" vertical="top" wrapText="1"/>
    </xf>
    <xf numFmtId="2" fontId="18" fillId="7" borderId="1" xfId="0" applyNumberFormat="1" applyFont="1" applyFill="1" applyBorder="1" applyAlignment="1">
      <alignment horizontal="center" vertical="top" wrapText="1"/>
    </xf>
    <xf numFmtId="0" fontId="18" fillId="7" borderId="5" xfId="0" applyFont="1" applyFill="1" applyBorder="1" applyAlignment="1">
      <alignment horizontal="center" vertical="top" wrapText="1"/>
    </xf>
    <xf numFmtId="0" fontId="18" fillId="7" borderId="6" xfId="0" applyFont="1" applyFill="1" applyBorder="1" applyAlignment="1">
      <alignment horizontal="center" vertical="top" wrapText="1"/>
    </xf>
    <xf numFmtId="0" fontId="18" fillId="8" borderId="5" xfId="0" applyFont="1" applyFill="1" applyBorder="1" applyAlignment="1">
      <alignment horizontal="center" vertical="top"/>
    </xf>
    <xf numFmtId="0" fontId="18" fillId="8" borderId="4" xfId="0" applyFont="1" applyFill="1" applyBorder="1" applyAlignment="1">
      <alignment horizontal="center" vertical="top" wrapText="1"/>
    </xf>
    <xf numFmtId="0" fontId="18" fillId="8" borderId="4" xfId="0" applyFont="1" applyFill="1" applyBorder="1" applyAlignment="1">
      <alignment horizontal="left" vertical="top" wrapText="1"/>
    </xf>
    <xf numFmtId="0" fontId="18" fillId="8" borderId="1" xfId="0" applyFont="1" applyFill="1" applyBorder="1" applyAlignment="1">
      <alignment horizontal="center" vertical="top" wrapText="1"/>
    </xf>
    <xf numFmtId="0" fontId="18" fillId="8" borderId="6" xfId="0" applyFont="1" applyFill="1" applyBorder="1" applyAlignment="1">
      <alignment horizontal="center" vertical="top" wrapText="1"/>
    </xf>
    <xf numFmtId="0" fontId="18" fillId="8" borderId="1" xfId="0" applyFont="1" applyFill="1" applyBorder="1" applyAlignment="1">
      <alignment horizontal="center" vertical="top"/>
    </xf>
    <xf numFmtId="0" fontId="18" fillId="8" borderId="1" xfId="0" applyFont="1" applyFill="1" applyBorder="1" applyAlignment="1">
      <alignment horizontal="left" vertical="top"/>
    </xf>
    <xf numFmtId="0" fontId="18" fillId="8" borderId="1" xfId="0" applyFont="1" applyFill="1" applyBorder="1" applyAlignment="1">
      <alignment horizontal="left" vertical="top" wrapText="1"/>
    </xf>
    <xf numFmtId="2" fontId="18" fillId="8" borderId="1" xfId="0" applyNumberFormat="1" applyFont="1" applyFill="1" applyBorder="1" applyAlignment="1">
      <alignment horizontal="center" vertical="top"/>
    </xf>
    <xf numFmtId="0" fontId="0" fillId="9" borderId="1" xfId="0" applyFill="1" applyBorder="1" applyAlignment="1">
      <alignment horizontal="center" vertical="top"/>
    </xf>
    <xf numFmtId="0" fontId="18" fillId="9" borderId="1" xfId="0" applyFont="1" applyFill="1" applyBorder="1" applyAlignment="1">
      <alignment horizontal="center" vertical="top"/>
    </xf>
    <xf numFmtId="0" fontId="18" fillId="9" borderId="1" xfId="0" applyFont="1" applyFill="1" applyBorder="1" applyAlignment="1">
      <alignment horizontal="left" vertical="top"/>
    </xf>
    <xf numFmtId="0" fontId="18" fillId="9" borderId="1" xfId="0" applyFont="1" applyFill="1" applyBorder="1" applyAlignment="1">
      <alignment horizontal="center" vertical="top" wrapText="1"/>
    </xf>
    <xf numFmtId="2" fontId="18" fillId="9" borderId="1" xfId="0" applyNumberFormat="1" applyFont="1" applyFill="1" applyBorder="1" applyAlignment="1">
      <alignment horizontal="center" vertical="top"/>
    </xf>
    <xf numFmtId="0" fontId="18" fillId="7" borderId="1" xfId="0" applyFont="1" applyFill="1" applyBorder="1" applyAlignment="1">
      <alignment vertical="top"/>
    </xf>
    <xf numFmtId="0" fontId="18" fillId="9" borderId="1" xfId="0" applyFont="1" applyFill="1" applyBorder="1" applyAlignment="1">
      <alignment vertical="top"/>
    </xf>
    <xf numFmtId="0" fontId="18" fillId="4" borderId="4" xfId="0" applyFont="1" applyFill="1" applyBorder="1" applyAlignment="1">
      <alignment horizontal="center" vertical="top" wrapText="1"/>
    </xf>
    <xf numFmtId="0" fontId="10" fillId="0" borderId="1" xfId="0" applyFont="1" applyFill="1" applyBorder="1" applyAlignment="1">
      <alignment horizontal="center" vertical="top" wrapText="1"/>
    </xf>
    <xf numFmtId="2" fontId="10" fillId="0" borderId="1" xfId="0" applyNumberFormat="1" applyFont="1" applyFill="1" applyBorder="1" applyAlignment="1">
      <alignment horizontal="center" vertical="top" wrapText="1"/>
    </xf>
    <xf numFmtId="166" fontId="18" fillId="10" borderId="1" xfId="0" applyNumberFormat="1" applyFont="1" applyFill="1" applyBorder="1" applyAlignment="1">
      <alignment horizontal="center" vertical="top"/>
    </xf>
    <xf numFmtId="2" fontId="18" fillId="10" borderId="1" xfId="0" applyNumberFormat="1" applyFont="1" applyFill="1" applyBorder="1" applyAlignment="1">
      <alignment horizontal="center" vertical="top"/>
    </xf>
    <xf numFmtId="0" fontId="18" fillId="9" borderId="1" xfId="0" applyFont="1" applyFill="1" applyBorder="1" applyAlignment="1">
      <alignment horizontal="left" vertical="top" wrapText="1"/>
    </xf>
    <xf numFmtId="0" fontId="18" fillId="10" borderId="1" xfId="0" applyFont="1" applyFill="1" applyBorder="1" applyAlignment="1">
      <alignment horizontal="center" vertical="top"/>
    </xf>
    <xf numFmtId="0" fontId="18" fillId="9" borderId="6" xfId="0" applyFont="1" applyFill="1" applyBorder="1" applyAlignment="1">
      <alignment horizontal="center" vertical="top"/>
    </xf>
    <xf numFmtId="0" fontId="18" fillId="9" borderId="6" xfId="0" applyFont="1" applyFill="1" applyBorder="1" applyAlignment="1">
      <alignment horizontal="left" vertical="top"/>
    </xf>
    <xf numFmtId="0" fontId="18" fillId="9" borderId="6" xfId="0" applyFont="1" applyFill="1" applyBorder="1" applyAlignment="1">
      <alignment horizontal="center" vertical="top" wrapText="1"/>
    </xf>
    <xf numFmtId="2" fontId="18" fillId="9" borderId="6" xfId="0" applyNumberFormat="1" applyFont="1" applyFill="1" applyBorder="1" applyAlignment="1">
      <alignment horizontal="center" vertical="top"/>
    </xf>
    <xf numFmtId="0" fontId="18" fillId="0" borderId="1" xfId="0" applyFont="1" applyFill="1" applyBorder="1" applyAlignment="1">
      <alignment vertical="top"/>
    </xf>
    <xf numFmtId="0" fontId="0" fillId="0" borderId="1" xfId="0" applyFill="1" applyBorder="1" applyAlignment="1">
      <alignment horizontal="center" vertical="top"/>
    </xf>
    <xf numFmtId="0" fontId="18" fillId="0" borderId="1" xfId="0" applyFont="1" applyFill="1" applyBorder="1" applyAlignment="1">
      <alignment horizontal="center" vertical="top"/>
    </xf>
    <xf numFmtId="0" fontId="18" fillId="0" borderId="1" xfId="0" applyFont="1" applyFill="1" applyBorder="1" applyAlignment="1">
      <alignment horizontal="center" vertical="top" wrapText="1"/>
    </xf>
    <xf numFmtId="2" fontId="18" fillId="0" borderId="1" xfId="0" applyNumberFormat="1" applyFont="1" applyFill="1" applyBorder="1" applyAlignment="1">
      <alignment horizontal="center" vertical="top"/>
    </xf>
    <xf numFmtId="0" fontId="18" fillId="0" borderId="1" xfId="0" applyFont="1" applyFill="1" applyBorder="1" applyAlignment="1">
      <alignment horizontal="left" vertical="top"/>
    </xf>
    <xf numFmtId="0" fontId="18" fillId="0" borderId="6" xfId="0" applyFont="1" applyFill="1" applyBorder="1" applyAlignment="1">
      <alignment horizontal="center" vertical="top"/>
    </xf>
    <xf numFmtId="2" fontId="18" fillId="0" borderId="6" xfId="0" applyNumberFormat="1" applyFont="1" applyFill="1" applyBorder="1" applyAlignment="1">
      <alignment horizontal="center" vertical="top"/>
    </xf>
    <xf numFmtId="0" fontId="18" fillId="0" borderId="1" xfId="0" applyFont="1" applyFill="1" applyBorder="1" applyAlignment="1">
      <alignment horizontal="left" vertical="top" wrapText="1"/>
    </xf>
    <xf numFmtId="0" fontId="18" fillId="0" borderId="0" xfId="0" applyFont="1"/>
    <xf numFmtId="0" fontId="19" fillId="11" borderId="1" xfId="0" applyFont="1" applyFill="1" applyBorder="1" applyAlignment="1">
      <alignment horizontal="center" vertical="top" wrapText="1"/>
    </xf>
    <xf numFmtId="0" fontId="19" fillId="4" borderId="1" xfId="0" applyFont="1" applyFill="1" applyBorder="1" applyAlignment="1">
      <alignment horizontal="left" vertical="top"/>
    </xf>
    <xf numFmtId="0" fontId="19" fillId="9" borderId="1" xfId="0" applyFont="1" applyFill="1" applyBorder="1" applyAlignment="1">
      <alignment vertical="top"/>
    </xf>
    <xf numFmtId="0" fontId="19" fillId="5" borderId="1" xfId="0" applyFont="1" applyFill="1" applyBorder="1" applyAlignment="1">
      <alignment vertical="top"/>
    </xf>
    <xf numFmtId="0" fontId="19" fillId="0" borderId="1" xfId="0" applyFont="1" applyFill="1" applyBorder="1" applyAlignment="1">
      <alignment vertical="top"/>
    </xf>
    <xf numFmtId="0" fontId="19" fillId="7" borderId="1" xfId="0" applyFont="1" applyFill="1" applyBorder="1" applyAlignment="1">
      <alignment vertical="top"/>
    </xf>
    <xf numFmtId="0" fontId="19" fillId="8" borderId="1" xfId="0" applyFont="1" applyFill="1" applyBorder="1" applyAlignment="1">
      <alignment horizontal="left" vertical="top" wrapText="1"/>
    </xf>
    <xf numFmtId="0" fontId="19" fillId="8" borderId="1" xfId="0" applyFont="1" applyFill="1" applyBorder="1" applyAlignment="1">
      <alignment vertical="top"/>
    </xf>
    <xf numFmtId="0" fontId="18" fillId="0" borderId="4" xfId="0" applyFont="1" applyFill="1" applyBorder="1" applyAlignment="1">
      <alignment horizontal="left" vertical="top"/>
    </xf>
    <xf numFmtId="0" fontId="18" fillId="0" borderId="7" xfId="0" applyFont="1" applyFill="1" applyBorder="1" applyAlignment="1">
      <alignment horizontal="left" vertical="top"/>
    </xf>
    <xf numFmtId="0" fontId="0" fillId="0" borderId="7" xfId="0" applyFill="1" applyBorder="1" applyAlignment="1">
      <alignment horizontal="center" vertical="top"/>
    </xf>
    <xf numFmtId="0" fontId="18" fillId="0" borderId="7" xfId="0" applyFont="1" applyFill="1" applyBorder="1" applyAlignment="1">
      <alignment horizontal="center" vertical="top"/>
    </xf>
    <xf numFmtId="0" fontId="18" fillId="0" borderId="7" xfId="0" applyFont="1" applyFill="1" applyBorder="1" applyAlignment="1">
      <alignment horizontal="center" vertical="top" wrapText="1"/>
    </xf>
    <xf numFmtId="2" fontId="18" fillId="0" borderId="7" xfId="0" applyNumberFormat="1" applyFont="1" applyFill="1" applyBorder="1" applyAlignment="1">
      <alignment horizontal="center" vertical="top"/>
    </xf>
    <xf numFmtId="0" fontId="19" fillId="12" borderId="1" xfId="0" applyFont="1" applyFill="1" applyBorder="1" applyAlignment="1">
      <alignment vertical="top"/>
    </xf>
    <xf numFmtId="0" fontId="0" fillId="12" borderId="1" xfId="0" applyFill="1" applyBorder="1" applyAlignment="1">
      <alignment horizontal="center" vertical="top"/>
    </xf>
    <xf numFmtId="0" fontId="18" fillId="12" borderId="1" xfId="0" applyFont="1" applyFill="1" applyBorder="1" applyAlignment="1">
      <alignment horizontal="center" vertical="top"/>
    </xf>
    <xf numFmtId="0" fontId="18" fillId="12" borderId="1" xfId="0" applyFont="1" applyFill="1" applyBorder="1" applyAlignment="1">
      <alignment vertical="top"/>
    </xf>
    <xf numFmtId="0" fontId="18" fillId="12" borderId="1" xfId="0" applyFont="1" applyFill="1" applyBorder="1" applyAlignment="1">
      <alignment horizontal="center" vertical="top" wrapText="1"/>
    </xf>
    <xf numFmtId="2" fontId="18" fillId="12" borderId="1" xfId="0" applyNumberFormat="1" applyFont="1" applyFill="1" applyBorder="1" applyAlignment="1">
      <alignment horizontal="center" vertical="top"/>
    </xf>
    <xf numFmtId="0" fontId="18" fillId="12" borderId="6" xfId="0" applyFont="1" applyFill="1" applyBorder="1" applyAlignment="1">
      <alignment horizontal="center" vertical="top"/>
    </xf>
    <xf numFmtId="2" fontId="18" fillId="12" borderId="6" xfId="0" applyNumberFormat="1" applyFont="1" applyFill="1" applyBorder="1" applyAlignment="1">
      <alignment horizontal="center" vertical="top"/>
    </xf>
    <xf numFmtId="0" fontId="18" fillId="12" borderId="6" xfId="0" applyFont="1" applyFill="1" applyBorder="1" applyAlignment="1">
      <alignment horizontal="center" vertical="top" wrapText="1"/>
    </xf>
    <xf numFmtId="0" fontId="18" fillId="12" borderId="1" xfId="0" applyFont="1" applyFill="1" applyBorder="1" applyAlignment="1">
      <alignment horizontal="left" vertical="top"/>
    </xf>
    <xf numFmtId="0" fontId="18" fillId="0" borderId="2" xfId="0" applyFont="1" applyFill="1" applyBorder="1" applyAlignment="1">
      <alignment horizontal="left" vertical="top"/>
    </xf>
    <xf numFmtId="0" fontId="0" fillId="0" borderId="2" xfId="0" applyFill="1" applyBorder="1" applyAlignment="1">
      <alignment horizontal="center" vertical="top"/>
    </xf>
    <xf numFmtId="0" fontId="18" fillId="0" borderId="2" xfId="0" applyFont="1" applyFill="1" applyBorder="1" applyAlignment="1">
      <alignment horizontal="center" vertical="top"/>
    </xf>
    <xf numFmtId="0" fontId="18" fillId="0" borderId="2" xfId="0" applyFont="1" applyFill="1" applyBorder="1" applyAlignment="1">
      <alignment horizontal="center" vertical="top" wrapText="1"/>
    </xf>
    <xf numFmtId="2" fontId="18" fillId="0" borderId="2" xfId="0" applyNumberFormat="1" applyFont="1" applyFill="1" applyBorder="1" applyAlignment="1">
      <alignment horizontal="center" vertical="top"/>
    </xf>
    <xf numFmtId="0" fontId="18" fillId="0" borderId="0" xfId="0" applyFont="1" applyBorder="1"/>
    <xf numFmtId="0" fontId="0" fillId="0" borderId="0" xfId="0" applyBorder="1"/>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 xfId="0" applyFont="1" applyBorder="1" applyAlignment="1">
      <alignment horizontal="center" vertical="center"/>
    </xf>
    <xf numFmtId="0" fontId="20" fillId="0" borderId="1"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7" fillId="14" borderId="22" xfId="0" applyFont="1" applyFill="1" applyBorder="1" applyAlignment="1">
      <alignment horizontal="center" vertical="center"/>
    </xf>
    <xf numFmtId="0" fontId="7" fillId="14" borderId="23" xfId="0" applyFont="1" applyFill="1" applyBorder="1" applyAlignment="1">
      <alignment horizontal="center" vertical="center"/>
    </xf>
    <xf numFmtId="0" fontId="7" fillId="14" borderId="24" xfId="0" applyFont="1" applyFill="1" applyBorder="1" applyAlignment="1">
      <alignment horizontal="center" vertical="center"/>
    </xf>
    <xf numFmtId="0" fontId="22" fillId="0" borderId="0" xfId="0" applyFont="1" applyAlignment="1">
      <alignment horizontal="center" vertical="top" wrapText="1"/>
    </xf>
    <xf numFmtId="0" fontId="22" fillId="0" borderId="0" xfId="0" applyFont="1" applyAlignment="1">
      <alignment horizontal="center" vertical="top"/>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3" fillId="13" borderId="11" xfId="0" applyFont="1" applyFill="1" applyBorder="1" applyAlignment="1" applyProtection="1">
      <alignment horizontal="center" vertical="center" wrapText="1"/>
    </xf>
    <xf numFmtId="0" fontId="3" fillId="13" borderId="12" xfId="0" applyFont="1" applyFill="1" applyBorder="1" applyAlignment="1" applyProtection="1">
      <alignment horizontal="center" vertical="center" wrapText="1"/>
    </xf>
    <xf numFmtId="0" fontId="4" fillId="13" borderId="12" xfId="0" applyFont="1" applyFill="1" applyBorder="1" applyAlignment="1" applyProtection="1">
      <alignment wrapText="1"/>
    </xf>
    <xf numFmtId="0" fontId="4" fillId="13" borderId="13" xfId="0" applyFont="1" applyFill="1" applyBorder="1" applyAlignment="1" applyProtection="1">
      <alignment wrapText="1"/>
    </xf>
    <xf numFmtId="0" fontId="1" fillId="0" borderId="14" xfId="0" applyFont="1" applyFill="1" applyBorder="1" applyAlignment="1" applyProtection="1">
      <alignment horizontal="center" vertical="center" wrapText="1"/>
    </xf>
    <xf numFmtId="0" fontId="1" fillId="0" borderId="7" xfId="0" applyFont="1" applyFill="1" applyBorder="1" applyAlignment="1" applyProtection="1">
      <alignment horizontal="center" vertical="center" wrapText="1"/>
    </xf>
    <xf numFmtId="0" fontId="21" fillId="0" borderId="15"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16" xfId="0" applyFont="1" applyFill="1" applyBorder="1" applyAlignment="1" applyProtection="1">
      <alignment horizontal="center" vertical="center" wrapText="1"/>
      <protection locked="0"/>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wrapText="1"/>
    </xf>
    <xf numFmtId="0" fontId="1" fillId="0" borderId="10" xfId="0" applyFont="1" applyBorder="1" applyAlignment="1">
      <alignment wrapText="1"/>
    </xf>
    <xf numFmtId="0" fontId="5" fillId="14" borderId="17"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4" borderId="19" xfId="0" applyFont="1" applyFill="1" applyBorder="1" applyAlignment="1">
      <alignment horizontal="center" vertical="center" wrapText="1"/>
    </xf>
    <xf numFmtId="0" fontId="5" fillId="14" borderId="20" xfId="0" applyFont="1" applyFill="1" applyBorder="1" applyAlignment="1">
      <alignment horizontal="center" vertical="center" wrapText="1"/>
    </xf>
    <xf numFmtId="0" fontId="5" fillId="14" borderId="21" xfId="0" applyFont="1" applyFill="1" applyBorder="1" applyAlignment="1">
      <alignment horizontal="center" vertical="center" wrapText="1"/>
    </xf>
    <xf numFmtId="0" fontId="3" fillId="14" borderId="26" xfId="0" applyFont="1" applyFill="1" applyBorder="1" applyAlignment="1" applyProtection="1">
      <alignment horizontal="center" vertical="top" wrapText="1"/>
    </xf>
    <xf numFmtId="0" fontId="3" fillId="14" borderId="0" xfId="0" applyFont="1" applyFill="1" applyBorder="1" applyAlignment="1" applyProtection="1">
      <alignment horizontal="center" vertical="top" wrapText="1"/>
    </xf>
    <xf numFmtId="0" fontId="1" fillId="0" borderId="0" xfId="0" applyFont="1" applyFill="1" applyBorder="1" applyAlignment="1" applyProtection="1">
      <alignment horizontal="right" vertical="center" wrapText="1"/>
    </xf>
    <xf numFmtId="0" fontId="23" fillId="0" borderId="0" xfId="0" applyFont="1" applyFill="1" applyBorder="1" applyAlignment="1" applyProtection="1">
      <alignment horizontal="center" vertical="center" wrapText="1"/>
    </xf>
    <xf numFmtId="0" fontId="1" fillId="15" borderId="26" xfId="0" applyFont="1" applyFill="1" applyBorder="1" applyAlignment="1" applyProtection="1">
      <alignment horizontal="center" vertical="center" wrapText="1"/>
    </xf>
    <xf numFmtId="0" fontId="1" fillId="15" borderId="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23" fillId="0" borderId="0" xfId="0" applyFont="1" applyFill="1" applyBorder="1" applyAlignment="1" applyProtection="1">
      <alignment horizontal="left" vertical="center"/>
    </xf>
    <xf numFmtId="0" fontId="1" fillId="0" borderId="0" xfId="0" quotePrefix="1" applyFont="1" applyBorder="1" applyAlignment="1" applyProtection="1">
      <alignment horizontal="center" vertical="top" wrapText="1"/>
    </xf>
    <xf numFmtId="0" fontId="2" fillId="0" borderId="0" xfId="0" applyFont="1" applyFill="1" applyBorder="1" applyAlignment="1" applyProtection="1">
      <alignment horizontal="left" vertical="top" wrapText="1"/>
    </xf>
    <xf numFmtId="0" fontId="12" fillId="0" borderId="0" xfId="0" applyFont="1" applyAlignment="1">
      <alignment horizontal="right" wrapText="1"/>
    </xf>
    <xf numFmtId="164" fontId="24" fillId="2" borderId="1" xfId="0"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0" fontId="25" fillId="0" borderId="0" xfId="0" applyFont="1" applyAlignment="1">
      <alignment horizontal="center" vertical="center" wrapText="1"/>
    </xf>
    <xf numFmtId="0" fontId="25" fillId="0" borderId="25" xfId="0" applyFont="1" applyBorder="1" applyAlignment="1">
      <alignment horizontal="center" vertical="center" wrapText="1"/>
    </xf>
    <xf numFmtId="0" fontId="26" fillId="0" borderId="0" xfId="0" applyFont="1" applyFill="1" applyBorder="1" applyAlignment="1" applyProtection="1">
      <alignment horizontal="left" vertical="center"/>
    </xf>
    <xf numFmtId="7" fontId="9" fillId="0" borderId="1" xfId="1" applyNumberFormat="1" applyFont="1" applyFill="1" applyBorder="1" applyAlignment="1" applyProtection="1">
      <alignment horizontal="center"/>
      <protection locked="0"/>
    </xf>
    <xf numFmtId="164" fontId="28" fillId="0" borderId="1" xfId="1" applyNumberFormat="1" applyFont="1" applyBorder="1" applyAlignment="1" applyProtection="1">
      <alignment horizontal="center"/>
      <protection locked="0"/>
    </xf>
    <xf numFmtId="0" fontId="0" fillId="0" borderId="1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9" xfId="0" applyBorder="1" applyAlignment="1" applyProtection="1">
      <alignment horizontal="center"/>
      <protection locked="0"/>
    </xf>
    <xf numFmtId="0" fontId="0" fillId="0" borderId="20" xfId="0" applyBorder="1" applyAlignment="1" applyProtection="1">
      <alignment horizontal="center" vertical="center"/>
    </xf>
    <xf numFmtId="0" fontId="10" fillId="0" borderId="0" xfId="0" applyFont="1" applyBorder="1" applyAlignment="1" applyProtection="1">
      <alignment horizontal="center" vertical="center"/>
    </xf>
    <xf numFmtId="0" fontId="10" fillId="0" borderId="0" xfId="0" applyFont="1" applyBorder="1" applyAlignment="1" applyProtection="1">
      <alignment horizontal="center"/>
    </xf>
    <xf numFmtId="0" fontId="0" fillId="0" borderId="3" xfId="0"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25" xfId="0" applyBorder="1" applyAlignment="1" applyProtection="1">
      <alignment horizontal="center" vertical="center" wrapText="1"/>
    </xf>
    <xf numFmtId="0" fontId="0" fillId="0" borderId="28"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30" xfId="0" applyBorder="1" applyAlignment="1" applyProtection="1">
      <alignment horizontal="center" vertical="center" wrapText="1"/>
    </xf>
    <xf numFmtId="0" fontId="0" fillId="0" borderId="1" xfId="0" applyFill="1" applyBorder="1" applyAlignment="1" applyProtection="1">
      <alignment horizontal="center"/>
    </xf>
    <xf numFmtId="7" fontId="9" fillId="0" borderId="1" xfId="1" applyNumberFormat="1" applyFont="1" applyBorder="1" applyAlignment="1" applyProtection="1">
      <alignment horizontal="center"/>
      <protection locked="0"/>
    </xf>
    <xf numFmtId="0" fontId="0" fillId="0" borderId="1" xfId="0" applyFill="1" applyBorder="1" applyAlignment="1" applyProtection="1">
      <alignment horizontal="center"/>
      <protection locked="0"/>
    </xf>
    <xf numFmtId="0" fontId="10" fillId="0" borderId="3"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2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28" xfId="0" applyFont="1" applyBorder="1" applyAlignment="1" applyProtection="1">
      <alignment horizontal="center" vertical="center" wrapText="1"/>
    </xf>
    <xf numFmtId="0" fontId="10" fillId="0" borderId="20" xfId="0" applyFont="1" applyBorder="1" applyAlignment="1" applyProtection="1">
      <alignment horizontal="center" vertical="center" wrapText="1"/>
    </xf>
    <xf numFmtId="0" fontId="23" fillId="0" borderId="0" xfId="0" applyFont="1" applyFill="1" applyBorder="1" applyAlignment="1" applyProtection="1">
      <alignment horizontal="center" vertical="center" wrapText="1"/>
      <protection locked="0"/>
    </xf>
    <xf numFmtId="0" fontId="27" fillId="0" borderId="0" xfId="0" applyFont="1" applyFill="1" applyBorder="1" applyAlignment="1" applyProtection="1">
      <alignment horizontal="left" vertical="top" wrapText="1"/>
    </xf>
    <xf numFmtId="0" fontId="29" fillId="0" borderId="0" xfId="0" applyFont="1" applyAlignment="1">
      <alignment horizontal="center" vertical="center"/>
    </xf>
    <xf numFmtId="2" fontId="30" fillId="0" borderId="0" xfId="0" applyNumberFormat="1" applyFont="1" applyAlignment="1">
      <alignment horizontal="center" vertical="center"/>
    </xf>
    <xf numFmtId="0" fontId="30" fillId="0" borderId="0" xfId="0" applyFont="1" applyAlignment="1">
      <alignment horizontal="center" vertical="center"/>
    </xf>
  </cellXfs>
  <cellStyles count="2">
    <cellStyle name="Currency 2" xfId="1" xr:uid="{00000000-0005-0000-0000-000000000000}"/>
    <cellStyle name="Normal" xfId="0" builtinId="0"/>
  </cellStyles>
  <dxfs count="4">
    <dxf>
      <fill>
        <patternFill>
          <bgColor rgb="FFF7FEB8"/>
        </patternFill>
      </fill>
    </dxf>
    <dxf>
      <fill>
        <patternFill>
          <bgColor rgb="FFF7FEB8"/>
        </patternFill>
      </fill>
    </dxf>
    <dxf>
      <fill>
        <patternFill>
          <bgColor rgb="FFF7FEB8"/>
        </patternFill>
      </fill>
    </dxf>
    <dxf>
      <fill>
        <patternFill>
          <bgColor rgb="FFF7FEB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117</xdr:row>
      <xdr:rowOff>76200</xdr:rowOff>
    </xdr:from>
    <xdr:to>
      <xdr:col>33</xdr:col>
      <xdr:colOff>152400</xdr:colOff>
      <xdr:row>199</xdr:row>
      <xdr:rowOff>114300</xdr:rowOff>
    </xdr:to>
    <xdr:pic>
      <xdr:nvPicPr>
        <xdr:cNvPr id="2451" name="Picture 2">
          <a:extLst>
            <a:ext uri="{FF2B5EF4-FFF2-40B4-BE49-F238E27FC236}">
              <a16:creationId xmlns:a16="http://schemas.microsoft.com/office/drawing/2014/main" id="{48CC5881-ABD5-463A-9FF1-E585ACE93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364700"/>
          <a:ext cx="20269200" cy="1565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200</xdr:row>
      <xdr:rowOff>0</xdr:rowOff>
    </xdr:from>
    <xdr:to>
      <xdr:col>33</xdr:col>
      <xdr:colOff>66675</xdr:colOff>
      <xdr:row>281</xdr:row>
      <xdr:rowOff>123825</xdr:rowOff>
    </xdr:to>
    <xdr:pic>
      <xdr:nvPicPr>
        <xdr:cNvPr id="2452" name="Picture 3">
          <a:extLst>
            <a:ext uri="{FF2B5EF4-FFF2-40B4-BE49-F238E27FC236}">
              <a16:creationId xmlns:a16="http://schemas.microsoft.com/office/drawing/2014/main" id="{EAEC1E3B-1A33-452E-857F-EF80B277E9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38100000"/>
          <a:ext cx="20145375" cy="1555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281</xdr:row>
      <xdr:rowOff>190500</xdr:rowOff>
    </xdr:from>
    <xdr:to>
      <xdr:col>33</xdr:col>
      <xdr:colOff>95250</xdr:colOff>
      <xdr:row>363</xdr:row>
      <xdr:rowOff>161925</xdr:rowOff>
    </xdr:to>
    <xdr:pic>
      <xdr:nvPicPr>
        <xdr:cNvPr id="2453" name="Picture 4">
          <a:extLst>
            <a:ext uri="{FF2B5EF4-FFF2-40B4-BE49-F238E27FC236}">
              <a16:creationId xmlns:a16="http://schemas.microsoft.com/office/drawing/2014/main" id="{739E26A3-3A73-4E71-9D53-C04F2A4CC5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53721000"/>
          <a:ext cx="20116800" cy="155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363</xdr:row>
      <xdr:rowOff>161925</xdr:rowOff>
    </xdr:from>
    <xdr:to>
      <xdr:col>21</xdr:col>
      <xdr:colOff>66675</xdr:colOff>
      <xdr:row>451</xdr:row>
      <xdr:rowOff>38100</xdr:rowOff>
    </xdr:to>
    <xdr:pic>
      <xdr:nvPicPr>
        <xdr:cNvPr id="2454" name="Picture 5">
          <a:extLst>
            <a:ext uri="{FF2B5EF4-FFF2-40B4-BE49-F238E27FC236}">
              <a16:creationId xmlns:a16="http://schemas.microsoft.com/office/drawing/2014/main" id="{06173FAB-F969-4F8D-8CDB-CFECDA701D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69313425"/>
          <a:ext cx="12763500" cy="1664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451</xdr:row>
      <xdr:rowOff>66675</xdr:rowOff>
    </xdr:from>
    <xdr:to>
      <xdr:col>33</xdr:col>
      <xdr:colOff>57150</xdr:colOff>
      <xdr:row>533</xdr:row>
      <xdr:rowOff>0</xdr:rowOff>
    </xdr:to>
    <xdr:pic>
      <xdr:nvPicPr>
        <xdr:cNvPr id="2455" name="Picture 6">
          <a:extLst>
            <a:ext uri="{FF2B5EF4-FFF2-40B4-BE49-F238E27FC236}">
              <a16:creationId xmlns:a16="http://schemas.microsoft.com/office/drawing/2014/main" id="{301142F4-EDDE-47EF-ADF7-4C7926BFEF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 y="85982175"/>
          <a:ext cx="20069175" cy="1555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532</xdr:row>
      <xdr:rowOff>190500</xdr:rowOff>
    </xdr:from>
    <xdr:to>
      <xdr:col>21</xdr:col>
      <xdr:colOff>66675</xdr:colOff>
      <xdr:row>619</xdr:row>
      <xdr:rowOff>180975</xdr:rowOff>
    </xdr:to>
    <xdr:pic>
      <xdr:nvPicPr>
        <xdr:cNvPr id="2456" name="Picture 7">
          <a:extLst>
            <a:ext uri="{FF2B5EF4-FFF2-40B4-BE49-F238E27FC236}">
              <a16:creationId xmlns:a16="http://schemas.microsoft.com/office/drawing/2014/main" id="{299DA397-7233-4E95-9BF2-B04C874F1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3350" y="101536500"/>
          <a:ext cx="12734925" cy="1656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620</xdr:row>
      <xdr:rowOff>38100</xdr:rowOff>
    </xdr:from>
    <xdr:to>
      <xdr:col>21</xdr:col>
      <xdr:colOff>85725</xdr:colOff>
      <xdr:row>707</xdr:row>
      <xdr:rowOff>0</xdr:rowOff>
    </xdr:to>
    <xdr:pic>
      <xdr:nvPicPr>
        <xdr:cNvPr id="2457" name="Picture 8">
          <a:extLst>
            <a:ext uri="{FF2B5EF4-FFF2-40B4-BE49-F238E27FC236}">
              <a16:creationId xmlns:a16="http://schemas.microsoft.com/office/drawing/2014/main" id="{AA6BB986-ABD8-4C95-8BB2-C5B048561E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00" y="118148100"/>
          <a:ext cx="12734925" cy="1653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707</xdr:row>
      <xdr:rowOff>85725</xdr:rowOff>
    </xdr:from>
    <xdr:to>
      <xdr:col>21</xdr:col>
      <xdr:colOff>104775</xdr:colOff>
      <xdr:row>794</xdr:row>
      <xdr:rowOff>28575</xdr:rowOff>
    </xdr:to>
    <xdr:pic>
      <xdr:nvPicPr>
        <xdr:cNvPr id="2458" name="Picture 9">
          <a:extLst>
            <a:ext uri="{FF2B5EF4-FFF2-40B4-BE49-F238E27FC236}">
              <a16:creationId xmlns:a16="http://schemas.microsoft.com/office/drawing/2014/main" id="{D1ACD077-C315-4115-8B1B-76A44EB09D8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0" y="134769225"/>
          <a:ext cx="12715875" cy="1651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794</xdr:row>
      <xdr:rowOff>104775</xdr:rowOff>
    </xdr:from>
    <xdr:to>
      <xdr:col>33</xdr:col>
      <xdr:colOff>104775</xdr:colOff>
      <xdr:row>875</xdr:row>
      <xdr:rowOff>133350</xdr:rowOff>
    </xdr:to>
    <xdr:pic>
      <xdr:nvPicPr>
        <xdr:cNvPr id="2459" name="Picture 10">
          <a:extLst>
            <a:ext uri="{FF2B5EF4-FFF2-40B4-BE49-F238E27FC236}">
              <a16:creationId xmlns:a16="http://schemas.microsoft.com/office/drawing/2014/main" id="{7A11C7B1-9FD1-43AB-A63F-7C6F138369D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9075" y="151361775"/>
          <a:ext cx="20002500" cy="1545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875</xdr:row>
      <xdr:rowOff>180975</xdr:rowOff>
    </xdr:from>
    <xdr:to>
      <xdr:col>33</xdr:col>
      <xdr:colOff>85725</xdr:colOff>
      <xdr:row>956</xdr:row>
      <xdr:rowOff>180975</xdr:rowOff>
    </xdr:to>
    <xdr:pic>
      <xdr:nvPicPr>
        <xdr:cNvPr id="2460" name="Picture 11">
          <a:extLst>
            <a:ext uri="{FF2B5EF4-FFF2-40B4-BE49-F238E27FC236}">
              <a16:creationId xmlns:a16="http://schemas.microsoft.com/office/drawing/2014/main" id="{9F0708A9-2452-4904-B4EA-E6D85B65393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7175" y="166868475"/>
          <a:ext cx="19945350" cy="1543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32</xdr:col>
      <xdr:colOff>571500</xdr:colOff>
      <xdr:row>107</xdr:row>
      <xdr:rowOff>180975</xdr:rowOff>
    </xdr:to>
    <xdr:pic>
      <xdr:nvPicPr>
        <xdr:cNvPr id="2461" name="Picture 12">
          <a:extLst>
            <a:ext uri="{FF2B5EF4-FFF2-40B4-BE49-F238E27FC236}">
              <a16:creationId xmlns:a16="http://schemas.microsoft.com/office/drawing/2014/main" id="{DBB46FFD-BA0C-422B-BE34-8747D21DF92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600" y="190500"/>
          <a:ext cx="19469100" cy="20373975"/>
        </a:xfrm>
        <a:prstGeom prst="rect">
          <a:avLst/>
        </a:prstGeom>
        <a:noFill/>
        <a:ln w="9525">
          <a:solidFill>
            <a:srgbClr val="4472C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5"/>
  <sheetViews>
    <sheetView workbookViewId="0">
      <selection activeCell="D14" sqref="D14:G15"/>
    </sheetView>
  </sheetViews>
  <sheetFormatPr defaultRowHeight="15" x14ac:dyDescent="0.25"/>
  <cols>
    <col min="1" max="2" width="16.7109375" customWidth="1"/>
    <col min="3" max="7" width="32.7109375" customWidth="1"/>
  </cols>
  <sheetData>
    <row r="1" spans="1:7" ht="23.25" x14ac:dyDescent="0.35">
      <c r="A1" s="182" t="s">
        <v>706</v>
      </c>
      <c r="B1" s="183"/>
      <c r="C1" s="184"/>
      <c r="D1" s="184"/>
      <c r="E1" s="184"/>
      <c r="F1" s="184"/>
      <c r="G1" s="185"/>
    </row>
    <row r="2" spans="1:7" ht="23.25" x14ac:dyDescent="0.25">
      <c r="A2" s="186" t="s">
        <v>43</v>
      </c>
      <c r="B2" s="187"/>
      <c r="C2" s="187"/>
      <c r="D2" s="188" t="s">
        <v>707</v>
      </c>
      <c r="E2" s="189"/>
      <c r="F2" s="189"/>
      <c r="G2" s="190"/>
    </row>
    <row r="3" spans="1:7" x14ac:dyDescent="0.25">
      <c r="A3" s="191" t="s">
        <v>50</v>
      </c>
      <c r="B3" s="192"/>
      <c r="C3" s="193"/>
      <c r="D3" s="193"/>
      <c r="E3" s="193"/>
      <c r="F3" s="193"/>
      <c r="G3" s="194"/>
    </row>
    <row r="4" spans="1:7" x14ac:dyDescent="0.25">
      <c r="A4" s="195" t="s">
        <v>51</v>
      </c>
      <c r="B4" s="196"/>
      <c r="C4" s="196"/>
      <c r="D4" s="196"/>
      <c r="E4" s="196"/>
      <c r="F4" s="196"/>
      <c r="G4" s="197"/>
    </row>
    <row r="5" spans="1:7" x14ac:dyDescent="0.25">
      <c r="A5" s="198"/>
      <c r="B5" s="199"/>
      <c r="C5" s="199"/>
      <c r="D5" s="199"/>
      <c r="E5" s="199"/>
      <c r="F5" s="199"/>
      <c r="G5" s="200"/>
    </row>
    <row r="6" spans="1:7" x14ac:dyDescent="0.25">
      <c r="A6" s="176" t="s">
        <v>64</v>
      </c>
      <c r="B6" s="177"/>
      <c r="C6" s="178"/>
      <c r="D6" s="169" t="s">
        <v>708</v>
      </c>
      <c r="E6" s="169"/>
      <c r="F6" s="169"/>
      <c r="G6" s="170"/>
    </row>
    <row r="7" spans="1:7" x14ac:dyDescent="0.25">
      <c r="A7" s="176"/>
      <c r="B7" s="177"/>
      <c r="C7" s="178"/>
      <c r="D7" s="169"/>
      <c r="E7" s="169"/>
      <c r="F7" s="169"/>
      <c r="G7" s="170"/>
    </row>
    <row r="8" spans="1:7" x14ac:dyDescent="0.25">
      <c r="A8" s="176" t="s">
        <v>52</v>
      </c>
      <c r="B8" s="177"/>
      <c r="C8" s="178"/>
      <c r="D8" s="169" t="s">
        <v>709</v>
      </c>
      <c r="E8" s="169"/>
      <c r="F8" s="169"/>
      <c r="G8" s="170"/>
    </row>
    <row r="9" spans="1:7" x14ac:dyDescent="0.25">
      <c r="A9" s="176"/>
      <c r="B9" s="177"/>
      <c r="C9" s="178"/>
      <c r="D9" s="169"/>
      <c r="E9" s="169"/>
      <c r="F9" s="169"/>
      <c r="G9" s="170"/>
    </row>
    <row r="10" spans="1:7" x14ac:dyDescent="0.25">
      <c r="A10" s="179" t="s">
        <v>53</v>
      </c>
      <c r="B10" s="180"/>
      <c r="C10" s="181"/>
      <c r="D10" s="169" t="s">
        <v>710</v>
      </c>
      <c r="E10" s="169"/>
      <c r="F10" s="169"/>
      <c r="G10" s="170"/>
    </row>
    <row r="11" spans="1:7" x14ac:dyDescent="0.25">
      <c r="A11" s="179"/>
      <c r="B11" s="180"/>
      <c r="C11" s="181"/>
      <c r="D11" s="169"/>
      <c r="E11" s="169"/>
      <c r="F11" s="169"/>
      <c r="G11" s="170"/>
    </row>
    <row r="12" spans="1:7" x14ac:dyDescent="0.25">
      <c r="A12" s="179" t="s">
        <v>54</v>
      </c>
      <c r="B12" s="180"/>
      <c r="C12" s="181"/>
      <c r="D12" s="169"/>
      <c r="E12" s="169"/>
      <c r="F12" s="169"/>
      <c r="G12" s="170"/>
    </row>
    <row r="13" spans="1:7" x14ac:dyDescent="0.25">
      <c r="A13" s="179"/>
      <c r="B13" s="180"/>
      <c r="C13" s="181"/>
      <c r="D13" s="169"/>
      <c r="E13" s="169"/>
      <c r="F13" s="169"/>
      <c r="G13" s="170"/>
    </row>
    <row r="14" spans="1:7" x14ac:dyDescent="0.25">
      <c r="A14" s="166" t="s">
        <v>55</v>
      </c>
      <c r="B14" s="167"/>
      <c r="C14" s="168"/>
      <c r="D14" s="169" t="s">
        <v>711</v>
      </c>
      <c r="E14" s="169"/>
      <c r="F14" s="169"/>
      <c r="G14" s="170"/>
    </row>
    <row r="15" spans="1:7" x14ac:dyDescent="0.25">
      <c r="A15" s="166"/>
      <c r="B15" s="167"/>
      <c r="C15" s="168"/>
      <c r="D15" s="169"/>
      <c r="E15" s="169"/>
      <c r="F15" s="169"/>
      <c r="G15" s="170"/>
    </row>
    <row r="16" spans="1:7" ht="15.75" thickBot="1" x14ac:dyDescent="0.3">
      <c r="A16" s="171"/>
      <c r="B16" s="172"/>
      <c r="C16" s="172"/>
      <c r="D16" s="172"/>
      <c r="E16" s="172"/>
      <c r="F16" s="172"/>
      <c r="G16" s="173"/>
    </row>
    <row r="21" spans="1:7" x14ac:dyDescent="0.25">
      <c r="A21" s="174" t="s">
        <v>56</v>
      </c>
      <c r="B21" s="175"/>
      <c r="C21" s="175"/>
      <c r="D21" s="175"/>
      <c r="E21" s="175"/>
      <c r="F21" s="175"/>
      <c r="G21" s="175"/>
    </row>
    <row r="22" spans="1:7" x14ac:dyDescent="0.25">
      <c r="A22" s="175"/>
      <c r="B22" s="175"/>
      <c r="C22" s="175"/>
      <c r="D22" s="175"/>
      <c r="E22" s="175"/>
      <c r="F22" s="175"/>
      <c r="G22" s="175"/>
    </row>
    <row r="23" spans="1:7" x14ac:dyDescent="0.25">
      <c r="A23" s="175"/>
      <c r="B23" s="175"/>
      <c r="C23" s="175"/>
      <c r="D23" s="175"/>
      <c r="E23" s="175"/>
      <c r="F23" s="175"/>
      <c r="G23" s="175"/>
    </row>
    <row r="24" spans="1:7" x14ac:dyDescent="0.25">
      <c r="A24" s="175"/>
      <c r="B24" s="175"/>
      <c r="C24" s="175"/>
      <c r="D24" s="175"/>
      <c r="E24" s="175"/>
      <c r="F24" s="175"/>
      <c r="G24" s="175"/>
    </row>
    <row r="25" spans="1:7" x14ac:dyDescent="0.25">
      <c r="A25" s="175"/>
      <c r="B25" s="175"/>
      <c r="C25" s="175"/>
      <c r="D25" s="175"/>
      <c r="E25" s="175"/>
      <c r="F25" s="175"/>
      <c r="G25" s="175"/>
    </row>
  </sheetData>
  <sheetProtection password="8457" sheet="1"/>
  <mergeCells count="17">
    <mergeCell ref="A6:C7"/>
    <mergeCell ref="D6:G7"/>
    <mergeCell ref="A1:G1"/>
    <mergeCell ref="A2:C2"/>
    <mergeCell ref="D2:G2"/>
    <mergeCell ref="A3:G3"/>
    <mergeCell ref="A4:G5"/>
    <mergeCell ref="A14:C15"/>
    <mergeCell ref="D14:G15"/>
    <mergeCell ref="A16:G16"/>
    <mergeCell ref="A21:G25"/>
    <mergeCell ref="A8:C9"/>
    <mergeCell ref="D8:G9"/>
    <mergeCell ref="A10:C11"/>
    <mergeCell ref="D10:G11"/>
    <mergeCell ref="A12:C13"/>
    <mergeCell ref="D12:G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59"/>
  <sheetViews>
    <sheetView zoomScale="115" zoomScaleNormal="115" workbookViewId="0">
      <pane ySplit="11" topLeftCell="A12" activePane="bottomLeft" state="frozen"/>
      <selection pane="bottomLeft" activeCell="L26" sqref="L26"/>
    </sheetView>
  </sheetViews>
  <sheetFormatPr defaultColWidth="9.140625" defaultRowHeight="15" x14ac:dyDescent="0.25"/>
  <cols>
    <col min="1" max="1" width="6.5703125" style="4" bestFit="1" customWidth="1"/>
    <col min="2" max="2" width="12.140625" style="4" customWidth="1"/>
    <col min="3" max="3" width="32.28515625" style="7" bestFit="1" customWidth="1"/>
    <col min="4" max="6" width="18.7109375" style="10" customWidth="1"/>
    <col min="7" max="7" width="8.7109375" customWidth="1"/>
    <col min="8" max="10" width="14.5703125" style="10" customWidth="1"/>
    <col min="11" max="11" width="8" style="4" customWidth="1"/>
    <col min="12" max="12" width="18.5703125" style="4" customWidth="1"/>
    <col min="13" max="13" width="9.140625" style="4"/>
    <col min="14" max="16" width="9.140625" style="4" hidden="1" customWidth="1"/>
    <col min="17" max="16384" width="9.140625" style="4"/>
  </cols>
  <sheetData>
    <row r="1" spans="1:16" ht="23.25" x14ac:dyDescent="0.2">
      <c r="A1" s="201" t="str">
        <f>+'VENDOR INFORMATION'!A1</f>
        <v>ITB016-21   Pollinator Habitat Site Preparation and Seed Planting Contract       9/13/21</v>
      </c>
      <c r="B1" s="202"/>
      <c r="C1" s="202"/>
      <c r="D1" s="202"/>
      <c r="E1" s="202"/>
      <c r="F1" s="202"/>
      <c r="G1" s="202"/>
      <c r="H1" s="202"/>
      <c r="I1" s="202"/>
      <c r="J1" s="202"/>
      <c r="K1" s="202"/>
      <c r="L1" s="202"/>
    </row>
    <row r="2" spans="1:16" ht="15.75" customHeight="1" x14ac:dyDescent="0.2">
      <c r="A2" s="203" t="s">
        <v>43</v>
      </c>
      <c r="B2" s="203"/>
      <c r="C2" s="204" t="s">
        <v>73</v>
      </c>
      <c r="D2" s="204"/>
      <c r="E2" s="204"/>
      <c r="F2" s="204"/>
      <c r="G2" s="204"/>
      <c r="H2" s="204"/>
      <c r="I2" s="204"/>
      <c r="J2" s="204"/>
      <c r="K2" s="204"/>
      <c r="L2" s="204"/>
    </row>
    <row r="3" spans="1:16" ht="12.75" x14ac:dyDescent="0.2">
      <c r="A3" s="205"/>
      <c r="B3" s="206"/>
      <c r="C3" s="206"/>
      <c r="D3" s="206"/>
      <c r="E3" s="206"/>
      <c r="F3" s="206"/>
      <c r="G3" s="206"/>
      <c r="H3" s="206"/>
      <c r="I3" s="206"/>
      <c r="J3" s="206"/>
      <c r="K3" s="206"/>
      <c r="L3" s="206"/>
    </row>
    <row r="4" spans="1:16" ht="20.25" x14ac:dyDescent="0.2">
      <c r="A4" s="207" t="s">
        <v>44</v>
      </c>
      <c r="B4" s="207"/>
      <c r="C4" s="208" t="s">
        <v>78</v>
      </c>
      <c r="D4" s="208"/>
      <c r="E4" s="208"/>
      <c r="F4" s="208"/>
      <c r="G4" s="208"/>
      <c r="H4" s="208"/>
      <c r="I4" s="208"/>
      <c r="J4" s="208"/>
      <c r="K4" s="208"/>
      <c r="L4" s="208"/>
    </row>
    <row r="5" spans="1:16" ht="12.75" x14ac:dyDescent="0.2">
      <c r="C5" s="17"/>
      <c r="D5" s="17"/>
      <c r="E5" s="17"/>
      <c r="F5" s="17"/>
      <c r="G5" s="17"/>
      <c r="H5" s="17"/>
      <c r="I5" s="31"/>
      <c r="J5" s="31"/>
    </row>
    <row r="6" spans="1:16" ht="12.75" customHeight="1" x14ac:dyDescent="0.2">
      <c r="A6" s="209" t="s">
        <v>45</v>
      </c>
      <c r="B6" s="209"/>
      <c r="C6" s="210" t="s">
        <v>75</v>
      </c>
      <c r="D6" s="210"/>
      <c r="E6" s="210"/>
      <c r="F6" s="210"/>
      <c r="G6" s="210"/>
      <c r="H6" s="210"/>
      <c r="I6" s="210"/>
      <c r="J6" s="210"/>
      <c r="K6" s="210"/>
      <c r="L6" s="210"/>
    </row>
    <row r="7" spans="1:16" ht="12.75" customHeight="1" x14ac:dyDescent="0.2">
      <c r="C7" s="210"/>
      <c r="D7" s="210"/>
      <c r="E7" s="210"/>
      <c r="F7" s="210"/>
      <c r="G7" s="210"/>
      <c r="H7" s="210"/>
      <c r="I7" s="210"/>
      <c r="J7" s="210"/>
      <c r="K7" s="210"/>
      <c r="L7" s="210"/>
    </row>
    <row r="8" spans="1:16" ht="12.75" customHeight="1" x14ac:dyDescent="0.2">
      <c r="A8" s="18"/>
      <c r="B8" s="18"/>
      <c r="C8" s="210"/>
      <c r="D8" s="210"/>
      <c r="E8" s="210"/>
      <c r="F8" s="210"/>
      <c r="G8" s="210"/>
      <c r="H8" s="210"/>
      <c r="I8" s="210"/>
      <c r="J8" s="210"/>
      <c r="K8" s="210"/>
      <c r="L8" s="210"/>
    </row>
    <row r="9" spans="1:16" x14ac:dyDescent="0.25">
      <c r="A9" s="32"/>
      <c r="B9" s="33"/>
      <c r="C9" s="210"/>
      <c r="D9" s="210"/>
      <c r="E9" s="210"/>
      <c r="F9" s="210"/>
      <c r="G9" s="210"/>
      <c r="H9" s="210"/>
      <c r="I9" s="210"/>
      <c r="J9" s="210"/>
      <c r="K9" s="210"/>
      <c r="L9" s="210"/>
    </row>
    <row r="10" spans="1:16" ht="12.75" x14ac:dyDescent="0.2">
      <c r="G10" s="4"/>
    </row>
    <row r="11" spans="1:16" s="2" customFormat="1" ht="38.25" x14ac:dyDescent="0.2">
      <c r="A11" s="1" t="s">
        <v>0</v>
      </c>
      <c r="B11" s="1" t="s">
        <v>1</v>
      </c>
      <c r="C11" s="8" t="s">
        <v>2</v>
      </c>
      <c r="D11" s="11" t="s">
        <v>5</v>
      </c>
      <c r="E11" s="11" t="s">
        <v>3</v>
      </c>
      <c r="F11" s="11" t="s">
        <v>4</v>
      </c>
      <c r="H11" s="11" t="s">
        <v>550</v>
      </c>
      <c r="I11" s="11" t="s">
        <v>549</v>
      </c>
      <c r="J11" s="11" t="s">
        <v>548</v>
      </c>
      <c r="L11" s="14" t="s">
        <v>49</v>
      </c>
    </row>
    <row r="12" spans="1:16" ht="12.75" x14ac:dyDescent="0.2">
      <c r="A12" s="13">
        <v>1</v>
      </c>
      <c r="B12" s="3" t="s">
        <v>65</v>
      </c>
      <c r="C12" s="6" t="s">
        <v>68</v>
      </c>
      <c r="D12" s="12">
        <v>40.110999999999997</v>
      </c>
      <c r="E12" s="12">
        <v>-83.998999999999995</v>
      </c>
      <c r="F12" s="13">
        <v>24</v>
      </c>
      <c r="G12" s="4"/>
      <c r="H12" s="23" t="s">
        <v>79</v>
      </c>
      <c r="I12" s="23" t="s">
        <v>79</v>
      </c>
      <c r="J12" s="23" t="s">
        <v>79</v>
      </c>
      <c r="L12" s="44">
        <v>1200</v>
      </c>
      <c r="N12" s="4">
        <f t="shared" ref="N12:P16" si="0">IF(H12="y",$F12,0)</f>
        <v>24</v>
      </c>
      <c r="O12" s="4">
        <f t="shared" si="0"/>
        <v>24</v>
      </c>
      <c r="P12" s="4">
        <f t="shared" si="0"/>
        <v>24</v>
      </c>
    </row>
    <row r="13" spans="1:16" ht="12.75" x14ac:dyDescent="0.2">
      <c r="A13" s="12">
        <v>1</v>
      </c>
      <c r="B13" s="5" t="s">
        <v>65</v>
      </c>
      <c r="C13" s="9" t="s">
        <v>69</v>
      </c>
      <c r="D13" s="12">
        <f t="shared" ref="D13:E16" si="1">+D12+0.111</f>
        <v>40.221999999999994</v>
      </c>
      <c r="E13" s="12">
        <f t="shared" si="1"/>
        <v>-83.887999999999991</v>
      </c>
      <c r="F13" s="12">
        <v>48</v>
      </c>
      <c r="G13" s="4"/>
      <c r="H13" s="23" t="s">
        <v>79</v>
      </c>
      <c r="I13" s="23" t="s">
        <v>80</v>
      </c>
      <c r="J13" s="23" t="s">
        <v>79</v>
      </c>
      <c r="L13" s="44">
        <v>2400</v>
      </c>
      <c r="N13" s="4">
        <f t="shared" si="0"/>
        <v>48</v>
      </c>
      <c r="O13" s="4">
        <f t="shared" si="0"/>
        <v>0</v>
      </c>
      <c r="P13" s="4">
        <f t="shared" si="0"/>
        <v>48</v>
      </c>
    </row>
    <row r="14" spans="1:16" ht="12.75" x14ac:dyDescent="0.2">
      <c r="A14" s="13">
        <v>1</v>
      </c>
      <c r="B14" s="3" t="s">
        <v>66</v>
      </c>
      <c r="C14" s="6" t="s">
        <v>70</v>
      </c>
      <c r="D14" s="12">
        <f t="shared" si="1"/>
        <v>40.332999999999991</v>
      </c>
      <c r="E14" s="12">
        <f t="shared" si="1"/>
        <v>-83.776999999999987</v>
      </c>
      <c r="F14" s="13">
        <v>6</v>
      </c>
      <c r="G14" s="4"/>
      <c r="H14" s="23" t="s">
        <v>79</v>
      </c>
      <c r="I14" s="23" t="s">
        <v>80</v>
      </c>
      <c r="J14" s="23" t="s">
        <v>79</v>
      </c>
      <c r="L14" s="44">
        <v>300</v>
      </c>
      <c r="N14" s="4">
        <f t="shared" si="0"/>
        <v>6</v>
      </c>
      <c r="O14" s="4">
        <f t="shared" si="0"/>
        <v>0</v>
      </c>
      <c r="P14" s="4">
        <f t="shared" si="0"/>
        <v>6</v>
      </c>
    </row>
    <row r="15" spans="1:16" ht="12.75" x14ac:dyDescent="0.2">
      <c r="A15" s="13">
        <v>1</v>
      </c>
      <c r="B15" s="3" t="s">
        <v>67</v>
      </c>
      <c r="C15" s="6" t="s">
        <v>71</v>
      </c>
      <c r="D15" s="12">
        <f t="shared" si="1"/>
        <v>40.443999999999988</v>
      </c>
      <c r="E15" s="12">
        <f t="shared" si="1"/>
        <v>-83.665999999999983</v>
      </c>
      <c r="F15" s="13">
        <v>12</v>
      </c>
      <c r="G15" s="4"/>
      <c r="H15" s="24" t="s">
        <v>79</v>
      </c>
      <c r="I15" s="23" t="s">
        <v>80</v>
      </c>
      <c r="J15" s="23" t="s">
        <v>79</v>
      </c>
      <c r="L15" s="44">
        <v>600</v>
      </c>
      <c r="N15" s="4">
        <f t="shared" si="0"/>
        <v>12</v>
      </c>
      <c r="O15" s="4">
        <f t="shared" si="0"/>
        <v>0</v>
      </c>
      <c r="P15" s="4">
        <f t="shared" si="0"/>
        <v>12</v>
      </c>
    </row>
    <row r="16" spans="1:16" ht="12.75" x14ac:dyDescent="0.2">
      <c r="A16" s="13">
        <v>1</v>
      </c>
      <c r="B16" s="3" t="s">
        <v>67</v>
      </c>
      <c r="C16" s="6" t="s">
        <v>72</v>
      </c>
      <c r="D16" s="12">
        <f t="shared" si="1"/>
        <v>40.554999999999986</v>
      </c>
      <c r="E16" s="12">
        <f t="shared" si="1"/>
        <v>-83.554999999999978</v>
      </c>
      <c r="F16" s="13">
        <v>18</v>
      </c>
      <c r="G16" s="4"/>
      <c r="H16" s="24" t="s">
        <v>79</v>
      </c>
      <c r="I16" s="23" t="s">
        <v>79</v>
      </c>
      <c r="J16" s="23" t="s">
        <v>79</v>
      </c>
      <c r="L16" s="44">
        <v>900</v>
      </c>
      <c r="N16" s="4">
        <f t="shared" si="0"/>
        <v>18</v>
      </c>
      <c r="O16" s="4">
        <f t="shared" si="0"/>
        <v>18</v>
      </c>
      <c r="P16" s="4">
        <f t="shared" si="0"/>
        <v>18</v>
      </c>
    </row>
    <row r="17" spans="1:16" ht="12.75" x14ac:dyDescent="0.2">
      <c r="C17" s="4"/>
      <c r="D17" s="4"/>
      <c r="E17" s="25" t="s">
        <v>42</v>
      </c>
      <c r="F17" s="26">
        <f>SUM(F12:F16)</f>
        <v>108</v>
      </c>
      <c r="G17" s="18"/>
    </row>
    <row r="18" spans="1:16" ht="12.75" x14ac:dyDescent="0.2">
      <c r="C18" s="4"/>
      <c r="D18" s="4"/>
      <c r="E18" s="4"/>
      <c r="F18" s="4"/>
      <c r="G18" s="18"/>
      <c r="L18" s="10"/>
    </row>
    <row r="19" spans="1:16" ht="12.75" customHeight="1" x14ac:dyDescent="0.2">
      <c r="A19" s="18"/>
      <c r="B19" s="18"/>
      <c r="C19" s="34"/>
      <c r="D19" s="54"/>
      <c r="E19" s="54"/>
      <c r="F19" s="54"/>
      <c r="G19" s="55"/>
      <c r="H19" s="57"/>
      <c r="I19" s="57"/>
      <c r="J19" s="57"/>
      <c r="L19" s="19">
        <f>SUM(L12:L16)</f>
        <v>5400</v>
      </c>
      <c r="N19" s="4">
        <f>SUM(N12:N18)</f>
        <v>108</v>
      </c>
      <c r="O19" s="4">
        <f>SUM(O12:O18)</f>
        <v>42</v>
      </c>
      <c r="P19" s="4">
        <f>SUM(P12:P18)</f>
        <v>108</v>
      </c>
    </row>
    <row r="20" spans="1:16" ht="12.75" x14ac:dyDescent="0.2">
      <c r="C20" s="4"/>
      <c r="D20" s="4"/>
      <c r="E20" s="4"/>
      <c r="F20" s="4"/>
      <c r="G20" s="4"/>
    </row>
    <row r="21" spans="1:16" ht="12.75" x14ac:dyDescent="0.2">
      <c r="D21" s="211" t="s">
        <v>46</v>
      </c>
      <c r="E21" s="211"/>
      <c r="F21" s="211"/>
      <c r="G21" s="15" t="s">
        <v>41</v>
      </c>
      <c r="H21" s="13">
        <f>+N19</f>
        <v>108</v>
      </c>
      <c r="I21" s="13">
        <f>+O19</f>
        <v>42</v>
      </c>
      <c r="J21" s="13">
        <f>+P19</f>
        <v>108</v>
      </c>
      <c r="L21" s="10">
        <f>SUM(H21:K21)</f>
        <v>258</v>
      </c>
    </row>
    <row r="22" spans="1:16" ht="12.75" x14ac:dyDescent="0.2">
      <c r="C22" s="4"/>
      <c r="D22" s="4"/>
      <c r="E22" s="4"/>
      <c r="F22" s="4"/>
      <c r="G22" s="4"/>
      <c r="H22" s="4"/>
      <c r="I22" s="4"/>
      <c r="J22" s="4"/>
    </row>
    <row r="23" spans="1:16" ht="12.75" x14ac:dyDescent="0.2">
      <c r="C23" s="4"/>
      <c r="D23" s="20"/>
      <c r="E23" s="20"/>
      <c r="F23" s="20"/>
      <c r="G23" s="15"/>
      <c r="H23" s="21">
        <f>+H21/$L21</f>
        <v>0.41860465116279072</v>
      </c>
      <c r="I23" s="21">
        <f>+I21/$L21</f>
        <v>0.16279069767441862</v>
      </c>
      <c r="J23" s="21">
        <f>+J21/$L21</f>
        <v>0.41860465116279072</v>
      </c>
      <c r="L23" s="27">
        <f>+L19/L21</f>
        <v>20.930232558139537</v>
      </c>
    </row>
    <row r="24" spans="1:16" ht="12.75" x14ac:dyDescent="0.2">
      <c r="C24" s="4"/>
      <c r="D24" s="20"/>
      <c r="E24" s="20"/>
      <c r="F24" s="20"/>
      <c r="G24" s="15"/>
      <c r="H24" s="4"/>
      <c r="I24" s="4"/>
      <c r="J24" s="4"/>
      <c r="L24" s="10"/>
    </row>
    <row r="25" spans="1:16" ht="12.75" customHeight="1" x14ac:dyDescent="0.2">
      <c r="C25" s="4"/>
      <c r="D25" s="4"/>
      <c r="E25" s="4"/>
      <c r="F25" s="4"/>
      <c r="G25" s="4"/>
      <c r="H25" s="21">
        <f>+H26/$L19</f>
        <v>0.33488372093023261</v>
      </c>
      <c r="I25" s="21">
        <f>+I26/$L19</f>
        <v>0.13023255813953491</v>
      </c>
      <c r="J25" s="21">
        <f>+J26/$L19</f>
        <v>0.33488372093023261</v>
      </c>
    </row>
    <row r="26" spans="1:16" ht="12.75" customHeight="1" x14ac:dyDescent="0.2">
      <c r="C26" s="4"/>
      <c r="D26" s="18"/>
      <c r="E26" s="30"/>
      <c r="F26" s="30" t="s">
        <v>47</v>
      </c>
      <c r="G26" s="15" t="s">
        <v>41</v>
      </c>
      <c r="H26" s="22">
        <f>+H21*L23*0.8</f>
        <v>1808.3720930232562</v>
      </c>
      <c r="I26" s="22">
        <f>+I21*L23*0.8</f>
        <v>703.25581395348854</v>
      </c>
      <c r="J26" s="22">
        <f>+J21*L23*0.8</f>
        <v>1808.3720930232562</v>
      </c>
      <c r="L26" s="16"/>
    </row>
    <row r="27" spans="1:16" ht="12.75" customHeight="1" x14ac:dyDescent="0.2">
      <c r="C27" s="4"/>
      <c r="D27" s="4"/>
      <c r="E27" s="28"/>
      <c r="F27" s="29" t="s">
        <v>77</v>
      </c>
      <c r="G27" s="15" t="s">
        <v>41</v>
      </c>
      <c r="H27" s="22">
        <f>IF(I27+J27&gt;0,0,IF(H26+I26+J26=0,0,L19*0.2))</f>
        <v>0</v>
      </c>
      <c r="I27" s="22">
        <f>IF(J27&gt;0,0,IF(I26+J26=0,0,L19*0.2))</f>
        <v>0</v>
      </c>
      <c r="J27" s="22">
        <f>IF(J26=0,0,L19*0.2)</f>
        <v>1080</v>
      </c>
      <c r="L27" s="16"/>
    </row>
    <row r="28" spans="1:16" ht="12.75" x14ac:dyDescent="0.2">
      <c r="C28" s="4"/>
      <c r="D28" s="4"/>
      <c r="E28" s="4"/>
      <c r="F28" s="4"/>
      <c r="G28" s="4"/>
      <c r="H28" s="4"/>
      <c r="I28" s="4"/>
      <c r="J28" s="4"/>
    </row>
    <row r="29" spans="1:16" ht="12.75" x14ac:dyDescent="0.2">
      <c r="C29" s="4"/>
      <c r="D29" s="4"/>
      <c r="E29" s="4"/>
      <c r="F29" s="4"/>
      <c r="G29" s="4"/>
      <c r="H29" s="4"/>
      <c r="I29" s="4"/>
      <c r="J29" s="4"/>
    </row>
    <row r="30" spans="1:16" ht="12.75" x14ac:dyDescent="0.2">
      <c r="C30" s="4"/>
      <c r="D30" s="4"/>
      <c r="E30" s="4"/>
      <c r="F30" s="4"/>
      <c r="G30" s="4"/>
      <c r="H30" s="4"/>
      <c r="I30" s="4"/>
      <c r="J30" s="4"/>
    </row>
    <row r="31" spans="1:16" ht="12.75" customHeight="1" x14ac:dyDescent="0.2">
      <c r="C31" s="214" t="s">
        <v>48</v>
      </c>
      <c r="D31" s="214"/>
      <c r="E31" s="214"/>
      <c r="F31" s="214"/>
      <c r="G31" s="214"/>
      <c r="H31" s="214"/>
      <c r="I31" s="214"/>
      <c r="J31" s="215"/>
      <c r="K31" s="212">
        <f>IF(COUNT(L12:L16)=5,L19,"Not Complete")</f>
        <v>5400</v>
      </c>
      <c r="L31" s="213"/>
    </row>
    <row r="32" spans="1:16" ht="12.75" customHeight="1" x14ac:dyDescent="0.2">
      <c r="C32" s="214"/>
      <c r="D32" s="214"/>
      <c r="E32" s="214"/>
      <c r="F32" s="214"/>
      <c r="G32" s="214"/>
      <c r="H32" s="214"/>
      <c r="I32" s="214"/>
      <c r="J32" s="215"/>
      <c r="K32" s="213"/>
      <c r="L32" s="213"/>
    </row>
    <row r="33" s="4" customFormat="1" ht="12.75" x14ac:dyDescent="0.2"/>
    <row r="34" s="4" customFormat="1" ht="12.75" x14ac:dyDescent="0.2"/>
    <row r="35" s="4" customFormat="1" ht="12.75" x14ac:dyDescent="0.2"/>
    <row r="36" s="4" customFormat="1" ht="12.75" x14ac:dyDescent="0.2"/>
    <row r="37" s="4" customFormat="1" ht="12.75" x14ac:dyDescent="0.2"/>
    <row r="38" s="4" customFormat="1" ht="12.75" x14ac:dyDescent="0.2"/>
    <row r="39" s="4" customFormat="1" ht="12.75" x14ac:dyDescent="0.2"/>
    <row r="40" s="4" customFormat="1" ht="12.75" x14ac:dyDescent="0.2"/>
    <row r="41" s="4" customFormat="1" ht="12.75" x14ac:dyDescent="0.2"/>
    <row r="42" s="4" customFormat="1" ht="12.75" x14ac:dyDescent="0.2"/>
    <row r="43" s="4" customFormat="1" ht="12.75" x14ac:dyDescent="0.2"/>
    <row r="44" s="4" customFormat="1" ht="12.75" x14ac:dyDescent="0.2"/>
    <row r="45" s="4" customFormat="1" ht="12.75" x14ac:dyDescent="0.2"/>
    <row r="46" s="4" customFormat="1" ht="12.75" x14ac:dyDescent="0.2"/>
    <row r="47" s="4" customFormat="1" ht="12.75" x14ac:dyDescent="0.2"/>
    <row r="48" s="4" customFormat="1" ht="12.75" x14ac:dyDescent="0.2"/>
    <row r="49" s="4" customFormat="1" ht="12.75" x14ac:dyDescent="0.2"/>
    <row r="50" s="4" customFormat="1" ht="12.75" x14ac:dyDescent="0.2"/>
    <row r="51" s="4" customFormat="1" ht="12.75" x14ac:dyDescent="0.2"/>
    <row r="52" s="4" customFormat="1" ht="12.75" x14ac:dyDescent="0.2"/>
    <row r="53" s="4" customFormat="1" ht="12.75" x14ac:dyDescent="0.2"/>
    <row r="54" s="4" customFormat="1" ht="12.75" x14ac:dyDescent="0.2"/>
    <row r="55" s="4" customFormat="1" ht="12.75" x14ac:dyDescent="0.2"/>
    <row r="56" s="4" customFormat="1" ht="12.75" x14ac:dyDescent="0.2"/>
    <row r="57" s="4" customFormat="1" ht="12.75" x14ac:dyDescent="0.2"/>
    <row r="58" s="4" customFormat="1" ht="12.75" x14ac:dyDescent="0.2"/>
    <row r="59" s="4" customFormat="1" ht="12.75" x14ac:dyDescent="0.2"/>
    <row r="60" s="4" customFormat="1" ht="12.75" x14ac:dyDescent="0.2"/>
    <row r="61" s="4" customFormat="1" ht="12.75" x14ac:dyDescent="0.2"/>
    <row r="62" s="4" customFormat="1" ht="12.75" x14ac:dyDescent="0.2"/>
    <row r="63" s="4" customFormat="1" ht="12.75" x14ac:dyDescent="0.2"/>
    <row r="64" s="4" customFormat="1" ht="12.75" x14ac:dyDescent="0.2"/>
    <row r="65" s="4" customFormat="1" ht="12.75" x14ac:dyDescent="0.2"/>
    <row r="66" s="4" customFormat="1" ht="12.75" x14ac:dyDescent="0.2"/>
    <row r="67" s="4" customFormat="1" ht="12.75" x14ac:dyDescent="0.2"/>
    <row r="68" s="4" customFormat="1" ht="12.75" x14ac:dyDescent="0.2"/>
    <row r="69" s="4" customFormat="1" ht="12.75" x14ac:dyDescent="0.2"/>
    <row r="70" s="4" customFormat="1" ht="12.75" x14ac:dyDescent="0.2"/>
    <row r="71" s="4" customFormat="1" ht="12.75" x14ac:dyDescent="0.2"/>
    <row r="72" s="4" customFormat="1" ht="12.75" x14ac:dyDescent="0.2"/>
    <row r="73" s="4" customFormat="1" ht="12.75" x14ac:dyDescent="0.2"/>
    <row r="74" s="4" customFormat="1" ht="12.75" x14ac:dyDescent="0.2"/>
    <row r="75" s="4" customFormat="1" ht="12.75" x14ac:dyDescent="0.2"/>
    <row r="76" s="4" customFormat="1" ht="12.75" x14ac:dyDescent="0.2"/>
    <row r="77" s="4" customFormat="1" ht="12.75" x14ac:dyDescent="0.2"/>
    <row r="78" s="4" customFormat="1" ht="12.75" x14ac:dyDescent="0.2"/>
    <row r="79" s="4" customFormat="1" ht="12.75" x14ac:dyDescent="0.2"/>
    <row r="80" s="4" customFormat="1" ht="12.75" x14ac:dyDescent="0.2"/>
    <row r="81" s="4" customFormat="1" ht="12.75" x14ac:dyDescent="0.2"/>
    <row r="82" s="4" customFormat="1" ht="12.75" x14ac:dyDescent="0.2"/>
    <row r="83" s="4" customFormat="1" ht="12.75" x14ac:dyDescent="0.2"/>
    <row r="84" s="4" customFormat="1" ht="12.75" x14ac:dyDescent="0.2"/>
    <row r="85" s="4" customFormat="1" ht="12.75" x14ac:dyDescent="0.2"/>
    <row r="86" s="4" customFormat="1" ht="12.75" x14ac:dyDescent="0.2"/>
    <row r="87" s="4" customFormat="1" ht="12.75" x14ac:dyDescent="0.2"/>
    <row r="88" s="4" customFormat="1" ht="12.75" x14ac:dyDescent="0.2"/>
    <row r="89" s="4" customFormat="1" ht="12.75" x14ac:dyDescent="0.2"/>
    <row r="90" s="4" customFormat="1" ht="12.75" x14ac:dyDescent="0.2"/>
    <row r="91" s="4" customFormat="1" ht="12.75" x14ac:dyDescent="0.2"/>
    <row r="92" s="4" customFormat="1" ht="12.75" x14ac:dyDescent="0.2"/>
    <row r="93" s="4" customFormat="1" ht="12.75" x14ac:dyDescent="0.2"/>
    <row r="94" s="4" customFormat="1" ht="12.75" x14ac:dyDescent="0.2"/>
    <row r="95" s="4" customFormat="1" ht="12.75" x14ac:dyDescent="0.2"/>
    <row r="96"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row r="119" s="4" customFormat="1" ht="12.75" x14ac:dyDescent="0.2"/>
    <row r="120" s="4" customFormat="1" ht="12.75" x14ac:dyDescent="0.2"/>
    <row r="121" s="4" customFormat="1" ht="12.75" x14ac:dyDescent="0.2"/>
    <row r="122" s="4" customFormat="1" ht="12.75" x14ac:dyDescent="0.2"/>
    <row r="123" s="4" customFormat="1" ht="12.75" x14ac:dyDescent="0.2"/>
    <row r="124" s="4" customFormat="1" ht="12.75" x14ac:dyDescent="0.2"/>
    <row r="125" s="4" customFormat="1" ht="12.75" x14ac:dyDescent="0.2"/>
    <row r="126" s="4" customFormat="1" ht="12.75" x14ac:dyDescent="0.2"/>
    <row r="127" s="4" customFormat="1" ht="12.75" x14ac:dyDescent="0.2"/>
    <row r="128" s="4" customFormat="1" ht="12.75" x14ac:dyDescent="0.2"/>
    <row r="129" s="4" customFormat="1" ht="12.75" x14ac:dyDescent="0.2"/>
    <row r="130" s="4" customFormat="1" ht="12.75" x14ac:dyDescent="0.2"/>
    <row r="131" s="4" customFormat="1" ht="12.75" x14ac:dyDescent="0.2"/>
    <row r="132" s="4" customFormat="1" ht="12.75" x14ac:dyDescent="0.2"/>
    <row r="133" s="4" customFormat="1" ht="12.75" x14ac:dyDescent="0.2"/>
    <row r="134" s="4" customFormat="1" ht="12.75" x14ac:dyDescent="0.2"/>
    <row r="135" s="4" customFormat="1" ht="12.75" x14ac:dyDescent="0.2"/>
    <row r="136" s="4" customFormat="1" ht="12.75" x14ac:dyDescent="0.2"/>
    <row r="137" s="4" customFormat="1" ht="12.75" x14ac:dyDescent="0.2"/>
    <row r="138" s="4" customFormat="1" ht="12.75" x14ac:dyDescent="0.2"/>
    <row r="139" s="4" customFormat="1" ht="12.75" x14ac:dyDescent="0.2"/>
    <row r="140" s="4" customFormat="1" ht="12.75" x14ac:dyDescent="0.2"/>
    <row r="141" s="4" customFormat="1" ht="12.75" x14ac:dyDescent="0.2"/>
    <row r="142" s="4" customFormat="1" ht="12.75" x14ac:dyDescent="0.2"/>
    <row r="143" s="4" customFormat="1" ht="12.75" x14ac:dyDescent="0.2"/>
    <row r="144" s="4" customFormat="1" ht="12.75" x14ac:dyDescent="0.2"/>
    <row r="145" s="4" customFormat="1" ht="12.75" x14ac:dyDescent="0.2"/>
    <row r="146" s="4" customFormat="1" ht="12.75" x14ac:dyDescent="0.2"/>
    <row r="147" s="4" customFormat="1" ht="12.75" x14ac:dyDescent="0.2"/>
    <row r="148" s="4" customFormat="1" ht="12.75" x14ac:dyDescent="0.2"/>
    <row r="149" s="4" customFormat="1" ht="12.75" x14ac:dyDescent="0.2"/>
    <row r="150" s="4" customFormat="1" ht="12.75" x14ac:dyDescent="0.2"/>
    <row r="151" s="4" customFormat="1" ht="12.75" x14ac:dyDescent="0.2"/>
    <row r="152" s="4" customFormat="1" ht="12.75" x14ac:dyDescent="0.2"/>
    <row r="153" s="4" customFormat="1" ht="12.75" x14ac:dyDescent="0.2"/>
    <row r="154" s="4" customFormat="1" ht="12.75" x14ac:dyDescent="0.2"/>
    <row r="155" s="4" customFormat="1" ht="12.75" x14ac:dyDescent="0.2"/>
    <row r="156" s="4" customFormat="1" ht="12.75" x14ac:dyDescent="0.2"/>
    <row r="157" s="4" customFormat="1" ht="12.75" x14ac:dyDescent="0.2"/>
    <row r="158" s="4" customFormat="1" ht="12.75" x14ac:dyDescent="0.2"/>
    <row r="159" s="4" customFormat="1" ht="12.75" x14ac:dyDescent="0.2"/>
  </sheetData>
  <sheetProtection password="8457" sheet="1"/>
  <mergeCells count="11">
    <mergeCell ref="A6:B6"/>
    <mergeCell ref="C6:L9"/>
    <mergeCell ref="D21:F21"/>
    <mergeCell ref="K31:L32"/>
    <mergeCell ref="C31:J32"/>
    <mergeCell ref="A1:L1"/>
    <mergeCell ref="A2:B2"/>
    <mergeCell ref="C2:L2"/>
    <mergeCell ref="A3:L3"/>
    <mergeCell ref="A4:B4"/>
    <mergeCell ref="C4:L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62"/>
  <sheetViews>
    <sheetView zoomScale="90" zoomScaleNormal="90" workbookViewId="0">
      <pane ySplit="7" topLeftCell="A17" activePane="bottomLeft" state="frozen"/>
      <selection pane="bottomLeft" activeCell="V21" sqref="V21"/>
    </sheetView>
  </sheetViews>
  <sheetFormatPr defaultColWidth="9.140625" defaultRowHeight="15" x14ac:dyDescent="0.25"/>
  <cols>
    <col min="1" max="1" width="6.5703125" style="4" bestFit="1" customWidth="1"/>
    <col min="2" max="2" width="12.140625" style="4" customWidth="1"/>
    <col min="3" max="3" width="32.28515625" style="7" bestFit="1" customWidth="1"/>
    <col min="4" max="6" width="15.7109375" style="7" customWidth="1"/>
    <col min="7" max="9" width="18.7109375" style="10" customWidth="1"/>
    <col min="10" max="10" width="8.7109375" customWidth="1"/>
    <col min="11" max="13" width="14.5703125" style="10" customWidth="1"/>
    <col min="14" max="14" width="6" style="4" customWidth="1"/>
    <col min="15" max="15" width="18.5703125" style="4" customWidth="1"/>
    <col min="16" max="16" width="9.140625" style="4"/>
    <col min="17" max="19" width="9.140625" style="4" hidden="1" customWidth="1"/>
    <col min="20" max="16384" width="9.140625" style="4"/>
  </cols>
  <sheetData>
    <row r="1" spans="1:19" ht="23.25" x14ac:dyDescent="0.2">
      <c r="A1" s="201" t="str">
        <f>+'VENDOR INFORMATION'!A1</f>
        <v>ITB016-21   Pollinator Habitat Site Preparation and Seed Planting Contract       9/13/21</v>
      </c>
      <c r="B1" s="202"/>
      <c r="C1" s="202"/>
      <c r="D1" s="202"/>
      <c r="E1" s="202"/>
      <c r="F1" s="202"/>
      <c r="G1" s="202"/>
      <c r="H1" s="202"/>
      <c r="I1" s="202"/>
      <c r="J1" s="202"/>
      <c r="K1" s="202"/>
      <c r="L1" s="202"/>
      <c r="M1" s="202"/>
      <c r="N1" s="202"/>
      <c r="O1" s="202"/>
    </row>
    <row r="2" spans="1:19" ht="15.75" customHeight="1" x14ac:dyDescent="0.2">
      <c r="A2" s="203" t="s">
        <v>43</v>
      </c>
      <c r="B2" s="203"/>
      <c r="C2" s="204" t="str">
        <f>+'VENDOR INFORMATION'!D2</f>
        <v>TJ Sales &amp; Consulting LTD dba the Conservationist</v>
      </c>
      <c r="D2" s="204"/>
      <c r="E2" s="204"/>
      <c r="F2" s="204"/>
      <c r="G2" s="204"/>
      <c r="H2" s="204"/>
      <c r="I2" s="204"/>
      <c r="J2" s="204"/>
      <c r="K2" s="204"/>
      <c r="L2" s="204"/>
      <c r="M2" s="204"/>
      <c r="N2" s="204"/>
      <c r="O2" s="204"/>
    </row>
    <row r="3" spans="1:19" ht="12.75" x14ac:dyDescent="0.2">
      <c r="A3" s="205"/>
      <c r="B3" s="206"/>
      <c r="C3" s="206"/>
      <c r="D3" s="206"/>
      <c r="E3" s="206"/>
      <c r="F3" s="206"/>
      <c r="G3" s="206"/>
      <c r="H3" s="206"/>
      <c r="I3" s="206"/>
      <c r="J3" s="206"/>
      <c r="K3" s="206"/>
      <c r="L3" s="206"/>
      <c r="M3" s="206"/>
      <c r="N3" s="206"/>
      <c r="O3" s="206"/>
    </row>
    <row r="4" spans="1:19" ht="20.25" x14ac:dyDescent="0.2">
      <c r="A4" s="207" t="s">
        <v>44</v>
      </c>
      <c r="B4" s="207"/>
      <c r="C4" s="208" t="s">
        <v>78</v>
      </c>
      <c r="D4" s="208"/>
      <c r="E4" s="208"/>
      <c r="F4" s="208"/>
      <c r="G4" s="208"/>
      <c r="H4" s="208"/>
      <c r="I4" s="208"/>
      <c r="J4" s="208"/>
      <c r="K4" s="208"/>
      <c r="L4" s="208"/>
      <c r="M4" s="208"/>
      <c r="N4" s="208"/>
      <c r="O4" s="208"/>
    </row>
    <row r="5" spans="1:19" ht="12.75" x14ac:dyDescent="0.2">
      <c r="C5" s="17"/>
      <c r="D5" s="17"/>
      <c r="E5" s="17"/>
      <c r="F5" s="17"/>
      <c r="G5" s="17"/>
      <c r="H5" s="17"/>
      <c r="I5" s="17"/>
      <c r="J5" s="17"/>
      <c r="K5" s="17"/>
      <c r="L5" s="31"/>
      <c r="M5" s="31"/>
    </row>
    <row r="6" spans="1:19" ht="12.75" x14ac:dyDescent="0.2">
      <c r="J6" s="4"/>
    </row>
    <row r="7" spans="1:19" s="2" customFormat="1" ht="38.25" x14ac:dyDescent="0.2">
      <c r="A7" s="11" t="s">
        <v>0</v>
      </c>
      <c r="B7" s="11" t="s">
        <v>1</v>
      </c>
      <c r="C7" s="8" t="s">
        <v>2</v>
      </c>
      <c r="D7" s="48" t="s">
        <v>95</v>
      </c>
      <c r="E7" s="48" t="s">
        <v>94</v>
      </c>
      <c r="F7" s="48" t="s">
        <v>96</v>
      </c>
      <c r="G7" s="11" t="s">
        <v>5</v>
      </c>
      <c r="H7" s="11" t="s">
        <v>3</v>
      </c>
      <c r="I7" s="11" t="s">
        <v>4</v>
      </c>
      <c r="J7" s="40"/>
      <c r="K7" s="11" t="s">
        <v>550</v>
      </c>
      <c r="L7" s="11" t="s">
        <v>549</v>
      </c>
      <c r="M7" s="11" t="s">
        <v>548</v>
      </c>
      <c r="N7" s="40"/>
      <c r="O7" s="41" t="s">
        <v>49</v>
      </c>
    </row>
    <row r="8" spans="1:19" ht="12.75" x14ac:dyDescent="0.2">
      <c r="A8" s="13">
        <v>1</v>
      </c>
      <c r="B8" s="13" t="s">
        <v>6</v>
      </c>
      <c r="C8" s="6" t="s">
        <v>7</v>
      </c>
      <c r="D8" s="12" t="s">
        <v>328</v>
      </c>
      <c r="E8" s="12" t="s">
        <v>81</v>
      </c>
      <c r="F8" s="12" t="s">
        <v>82</v>
      </c>
      <c r="G8" s="12">
        <v>40.827902000000002</v>
      </c>
      <c r="H8" s="12">
        <v>-83.962378000000001</v>
      </c>
      <c r="I8" s="13">
        <v>12</v>
      </c>
      <c r="J8" s="42"/>
      <c r="K8" s="43" t="s">
        <v>79</v>
      </c>
      <c r="L8" s="43" t="s">
        <v>79</v>
      </c>
      <c r="M8" s="43" t="s">
        <v>79</v>
      </c>
      <c r="N8" s="42"/>
      <c r="O8" s="39">
        <v>2800</v>
      </c>
      <c r="Q8" s="4">
        <f>IF(K8="y",$I8,0)</f>
        <v>12</v>
      </c>
      <c r="R8" s="4">
        <f>IF(L8="y",$I8,0)</f>
        <v>12</v>
      </c>
      <c r="S8" s="4">
        <f>IF(M8="y",$I8,0)</f>
        <v>12</v>
      </c>
    </row>
    <row r="9" spans="1:19" ht="12.75" x14ac:dyDescent="0.2">
      <c r="A9" s="13">
        <v>1</v>
      </c>
      <c r="B9" s="13" t="s">
        <v>6</v>
      </c>
      <c r="C9" s="6" t="s">
        <v>7</v>
      </c>
      <c r="D9" s="12" t="s">
        <v>328</v>
      </c>
      <c r="E9" s="12" t="s">
        <v>83</v>
      </c>
      <c r="F9" s="12" t="s">
        <v>84</v>
      </c>
      <c r="G9" s="12">
        <v>40.828381</v>
      </c>
      <c r="H9" s="12">
        <v>-83.959813999999994</v>
      </c>
      <c r="I9" s="13">
        <v>7.5</v>
      </c>
      <c r="J9" s="42"/>
      <c r="K9" s="43" t="s">
        <v>79</v>
      </c>
      <c r="L9" s="43" t="s">
        <v>80</v>
      </c>
      <c r="M9" s="43" t="s">
        <v>79</v>
      </c>
      <c r="N9" s="42"/>
      <c r="O9" s="39">
        <v>1200</v>
      </c>
      <c r="Q9" s="4">
        <f t="shared" ref="Q9:Q14" si="0">IF(K9="y",$I9,0)</f>
        <v>7.5</v>
      </c>
      <c r="R9" s="4">
        <f t="shared" ref="R9:R14" si="1">IF(L9="y",$I9,0)</f>
        <v>0</v>
      </c>
      <c r="S9" s="4">
        <f t="shared" ref="S9:S14" si="2">IF(M9="y",$I9,0)</f>
        <v>7.5</v>
      </c>
    </row>
    <row r="10" spans="1:19" ht="12.75" x14ac:dyDescent="0.2">
      <c r="A10" s="13">
        <v>1</v>
      </c>
      <c r="B10" s="13" t="s">
        <v>85</v>
      </c>
      <c r="C10" s="6" t="s">
        <v>86</v>
      </c>
      <c r="D10" s="12" t="s">
        <v>93</v>
      </c>
      <c r="E10" s="12" t="s">
        <v>87</v>
      </c>
      <c r="F10" s="12" t="s">
        <v>82</v>
      </c>
      <c r="G10" s="12">
        <v>41.275244000000001</v>
      </c>
      <c r="H10" s="12">
        <v>-84.418992000000003</v>
      </c>
      <c r="I10" s="13">
        <v>11</v>
      </c>
      <c r="J10" s="42"/>
      <c r="K10" s="43" t="s">
        <v>79</v>
      </c>
      <c r="L10" s="43" t="s">
        <v>80</v>
      </c>
      <c r="M10" s="43" t="s">
        <v>79</v>
      </c>
      <c r="N10" s="42"/>
      <c r="O10" s="39">
        <v>1700</v>
      </c>
      <c r="Q10" s="4">
        <f t="shared" si="0"/>
        <v>11</v>
      </c>
      <c r="R10" s="4">
        <f t="shared" si="1"/>
        <v>0</v>
      </c>
      <c r="S10" s="4">
        <f t="shared" si="2"/>
        <v>11</v>
      </c>
    </row>
    <row r="11" spans="1:19" ht="12.75" x14ac:dyDescent="0.2">
      <c r="A11" s="13">
        <v>1</v>
      </c>
      <c r="B11" s="13" t="s">
        <v>329</v>
      </c>
      <c r="C11" s="6" t="s">
        <v>330</v>
      </c>
      <c r="D11" s="12" t="s">
        <v>328</v>
      </c>
      <c r="E11" s="12" t="s">
        <v>331</v>
      </c>
      <c r="F11" s="12" t="s">
        <v>82</v>
      </c>
      <c r="G11" s="12">
        <v>40.828443999999998</v>
      </c>
      <c r="H11" s="12">
        <v>-83.654696000000001</v>
      </c>
      <c r="I11" s="13">
        <v>7.25</v>
      </c>
      <c r="J11" s="42"/>
      <c r="K11" s="43" t="s">
        <v>79</v>
      </c>
      <c r="L11" s="43" t="s">
        <v>80</v>
      </c>
      <c r="M11" s="43" t="s">
        <v>79</v>
      </c>
      <c r="N11" s="42"/>
      <c r="O11" s="39">
        <v>1500</v>
      </c>
      <c r="Q11" s="4">
        <f t="shared" si="0"/>
        <v>7.25</v>
      </c>
      <c r="R11" s="4">
        <f t="shared" si="1"/>
        <v>0</v>
      </c>
      <c r="S11" s="4">
        <f t="shared" si="2"/>
        <v>7.25</v>
      </c>
    </row>
    <row r="12" spans="1:19" ht="12.75" x14ac:dyDescent="0.2">
      <c r="A12" s="13">
        <v>1</v>
      </c>
      <c r="B12" s="13" t="s">
        <v>329</v>
      </c>
      <c r="C12" s="6" t="s">
        <v>330</v>
      </c>
      <c r="D12" s="12" t="s">
        <v>328</v>
      </c>
      <c r="E12" s="12" t="s">
        <v>332</v>
      </c>
      <c r="F12" s="12" t="s">
        <v>84</v>
      </c>
      <c r="G12" s="12">
        <v>40.826251999999997</v>
      </c>
      <c r="H12" s="12">
        <v>-83.654652999999996</v>
      </c>
      <c r="I12" s="13">
        <v>8</v>
      </c>
      <c r="J12" s="42"/>
      <c r="K12" s="43" t="s">
        <v>79</v>
      </c>
      <c r="L12" s="43" t="s">
        <v>80</v>
      </c>
      <c r="M12" s="43" t="s">
        <v>79</v>
      </c>
      <c r="N12" s="42"/>
      <c r="O12" s="39">
        <v>1500</v>
      </c>
      <c r="Q12" s="4">
        <f t="shared" si="0"/>
        <v>8</v>
      </c>
      <c r="R12" s="4">
        <f t="shared" si="1"/>
        <v>0</v>
      </c>
      <c r="S12" s="4">
        <f t="shared" si="2"/>
        <v>8</v>
      </c>
    </row>
    <row r="13" spans="1:19" ht="12.75" x14ac:dyDescent="0.2">
      <c r="A13" s="13">
        <v>1</v>
      </c>
      <c r="B13" s="13" t="s">
        <v>8</v>
      </c>
      <c r="C13" s="6" t="s">
        <v>88</v>
      </c>
      <c r="D13" s="12" t="s">
        <v>328</v>
      </c>
      <c r="E13" s="12" t="s">
        <v>89</v>
      </c>
      <c r="F13" s="12" t="s">
        <v>82</v>
      </c>
      <c r="G13" s="12">
        <v>40.810480708151402</v>
      </c>
      <c r="H13" s="12">
        <v>-83.522356526370103</v>
      </c>
      <c r="I13" s="13">
        <v>1.25</v>
      </c>
      <c r="J13" s="42"/>
      <c r="K13" s="43" t="s">
        <v>79</v>
      </c>
      <c r="L13" s="43" t="s">
        <v>80</v>
      </c>
      <c r="M13" s="43" t="s">
        <v>79</v>
      </c>
      <c r="N13" s="42"/>
      <c r="O13" s="39">
        <v>800</v>
      </c>
      <c r="Q13" s="4">
        <f t="shared" si="0"/>
        <v>1.25</v>
      </c>
      <c r="R13" s="4">
        <f t="shared" si="1"/>
        <v>0</v>
      </c>
      <c r="S13" s="4">
        <f t="shared" si="2"/>
        <v>1.25</v>
      </c>
    </row>
    <row r="14" spans="1:19" ht="12.75" x14ac:dyDescent="0.2">
      <c r="A14" s="13">
        <v>1</v>
      </c>
      <c r="B14" s="13" t="s">
        <v>8</v>
      </c>
      <c r="C14" s="6" t="s">
        <v>90</v>
      </c>
      <c r="D14" s="12" t="s">
        <v>328</v>
      </c>
      <c r="E14" s="12" t="s">
        <v>91</v>
      </c>
      <c r="F14" s="12" t="s">
        <v>82</v>
      </c>
      <c r="G14" s="12">
        <v>40.629395033601298</v>
      </c>
      <c r="H14" s="12">
        <v>-83.613879170966797</v>
      </c>
      <c r="I14" s="13">
        <v>1.25</v>
      </c>
      <c r="J14" s="42"/>
      <c r="K14" s="43" t="s">
        <v>79</v>
      </c>
      <c r="L14" s="43" t="s">
        <v>80</v>
      </c>
      <c r="M14" s="43" t="s">
        <v>79</v>
      </c>
      <c r="N14" s="42"/>
      <c r="O14" s="39">
        <v>800</v>
      </c>
      <c r="Q14" s="4">
        <f t="shared" si="0"/>
        <v>1.25</v>
      </c>
      <c r="R14" s="4">
        <f t="shared" si="1"/>
        <v>0</v>
      </c>
      <c r="S14" s="4">
        <f t="shared" si="2"/>
        <v>1.25</v>
      </c>
    </row>
    <row r="15" spans="1:19" ht="12.75" x14ac:dyDescent="0.2">
      <c r="A15" s="12">
        <v>1</v>
      </c>
      <c r="B15" s="12" t="s">
        <v>333</v>
      </c>
      <c r="C15" s="9" t="s">
        <v>334</v>
      </c>
      <c r="D15" s="12" t="s">
        <v>328</v>
      </c>
      <c r="E15" s="12" t="s">
        <v>335</v>
      </c>
      <c r="F15" s="12" t="s">
        <v>82</v>
      </c>
      <c r="G15" s="12">
        <v>40.811163842190901</v>
      </c>
      <c r="H15" s="12">
        <v>-83.233998841737503</v>
      </c>
      <c r="I15" s="12">
        <v>10.75</v>
      </c>
      <c r="J15" s="42"/>
      <c r="K15" s="43" t="s">
        <v>79</v>
      </c>
      <c r="L15" s="43" t="s">
        <v>80</v>
      </c>
      <c r="M15" s="43" t="s">
        <v>79</v>
      </c>
      <c r="N15" s="42"/>
      <c r="O15" s="39">
        <v>1720</v>
      </c>
      <c r="Q15" s="4">
        <f t="shared" ref="Q15:S18" si="3">IF(K15="y",$I15,0)</f>
        <v>10.75</v>
      </c>
      <c r="R15" s="4">
        <f t="shared" si="3"/>
        <v>0</v>
      </c>
      <c r="S15" s="4">
        <f t="shared" si="3"/>
        <v>10.75</v>
      </c>
    </row>
    <row r="16" spans="1:19" ht="12.75" x14ac:dyDescent="0.2">
      <c r="A16" s="12">
        <v>1</v>
      </c>
      <c r="B16" s="12" t="s">
        <v>333</v>
      </c>
      <c r="C16" s="9" t="s">
        <v>334</v>
      </c>
      <c r="D16" s="12" t="s">
        <v>328</v>
      </c>
      <c r="E16" s="12" t="s">
        <v>336</v>
      </c>
      <c r="F16" s="12" t="s">
        <v>84</v>
      </c>
      <c r="G16" s="12">
        <v>40.8097996161301</v>
      </c>
      <c r="H16" s="12">
        <v>-83.230436868165697</v>
      </c>
      <c r="I16" s="12">
        <v>9.5</v>
      </c>
      <c r="J16" s="42"/>
      <c r="K16" s="43" t="s">
        <v>79</v>
      </c>
      <c r="L16" s="43" t="s">
        <v>80</v>
      </c>
      <c r="M16" s="43" t="s">
        <v>79</v>
      </c>
      <c r="N16" s="42"/>
      <c r="O16" s="39">
        <v>1550</v>
      </c>
      <c r="Q16" s="4">
        <f t="shared" si="3"/>
        <v>9.5</v>
      </c>
      <c r="R16" s="4">
        <f t="shared" si="3"/>
        <v>0</v>
      </c>
      <c r="S16" s="4">
        <f t="shared" si="3"/>
        <v>9.5</v>
      </c>
    </row>
    <row r="17" spans="1:19" ht="12.75" x14ac:dyDescent="0.2">
      <c r="A17" s="12">
        <v>1</v>
      </c>
      <c r="B17" s="12" t="s">
        <v>333</v>
      </c>
      <c r="C17" s="9" t="s">
        <v>334</v>
      </c>
      <c r="D17" s="12" t="s">
        <v>328</v>
      </c>
      <c r="E17" s="12" t="s">
        <v>337</v>
      </c>
      <c r="F17" s="12" t="s">
        <v>97</v>
      </c>
      <c r="G17" s="12">
        <v>40.809442314193497</v>
      </c>
      <c r="H17" s="12">
        <v>-83.2278619475113</v>
      </c>
      <c r="I17" s="12">
        <v>3.75</v>
      </c>
      <c r="J17" s="42"/>
      <c r="K17" s="43" t="s">
        <v>79</v>
      </c>
      <c r="L17" s="43" t="s">
        <v>80</v>
      </c>
      <c r="M17" s="43" t="s">
        <v>79</v>
      </c>
      <c r="N17" s="42"/>
      <c r="O17" s="39">
        <v>700</v>
      </c>
      <c r="Q17" s="4">
        <f t="shared" si="3"/>
        <v>3.75</v>
      </c>
      <c r="R17" s="4">
        <f t="shared" si="3"/>
        <v>0</v>
      </c>
      <c r="S17" s="4">
        <f t="shared" si="3"/>
        <v>3.75</v>
      </c>
    </row>
    <row r="18" spans="1:19" ht="12.75" x14ac:dyDescent="0.2">
      <c r="A18" s="12">
        <v>1</v>
      </c>
      <c r="B18" s="12" t="s">
        <v>333</v>
      </c>
      <c r="C18" s="9" t="s">
        <v>334</v>
      </c>
      <c r="D18" s="12" t="s">
        <v>328</v>
      </c>
      <c r="E18" s="12" t="s">
        <v>338</v>
      </c>
      <c r="F18" s="12" t="s">
        <v>98</v>
      </c>
      <c r="G18" s="12">
        <v>40.809426073150703</v>
      </c>
      <c r="H18" s="12">
        <v>-83.225694722627196</v>
      </c>
      <c r="I18" s="12">
        <v>0.75</v>
      </c>
      <c r="J18" s="42"/>
      <c r="K18" s="43" t="s">
        <v>79</v>
      </c>
      <c r="L18" s="43" t="s">
        <v>80</v>
      </c>
      <c r="M18" s="43" t="s">
        <v>79</v>
      </c>
      <c r="N18" s="42"/>
      <c r="O18" s="39">
        <v>600</v>
      </c>
      <c r="Q18" s="4">
        <f t="shared" si="3"/>
        <v>0.75</v>
      </c>
      <c r="R18" s="4">
        <f t="shared" si="3"/>
        <v>0</v>
      </c>
      <c r="S18" s="4">
        <f t="shared" si="3"/>
        <v>0.75</v>
      </c>
    </row>
    <row r="19" spans="1:19" ht="12.75" x14ac:dyDescent="0.2">
      <c r="A19" s="6"/>
      <c r="B19" s="5"/>
      <c r="C19" s="9"/>
      <c r="D19" s="12"/>
      <c r="E19" s="12"/>
      <c r="F19" s="12"/>
      <c r="G19" s="12"/>
      <c r="H19" s="12"/>
      <c r="I19" s="12"/>
      <c r="J19" s="42"/>
      <c r="K19" s="43"/>
      <c r="L19" s="43"/>
      <c r="M19" s="43"/>
      <c r="N19" s="42"/>
      <c r="O19" s="46"/>
    </row>
    <row r="20" spans="1:19" ht="12.75" x14ac:dyDescent="0.2">
      <c r="C20" s="4"/>
      <c r="D20" s="4"/>
      <c r="E20" s="4"/>
      <c r="F20" s="4"/>
      <c r="G20" s="4"/>
      <c r="H20" s="25" t="s">
        <v>42</v>
      </c>
      <c r="I20" s="26">
        <f>SUM(I8:I19)</f>
        <v>73</v>
      </c>
      <c r="J20" s="45"/>
      <c r="K20" s="46"/>
      <c r="L20" s="46"/>
      <c r="M20" s="46"/>
      <c r="N20" s="42"/>
      <c r="O20" s="42"/>
    </row>
    <row r="21" spans="1:19" ht="12.75" x14ac:dyDescent="0.2">
      <c r="C21" s="4"/>
      <c r="D21" s="4"/>
      <c r="E21" s="4"/>
      <c r="F21" s="4"/>
      <c r="G21" s="4"/>
      <c r="H21" s="4"/>
      <c r="I21" s="4"/>
      <c r="J21" s="45"/>
      <c r="K21" s="46"/>
      <c r="L21" s="46"/>
      <c r="M21" s="46"/>
      <c r="N21" s="42"/>
      <c r="O21" s="46"/>
    </row>
    <row r="22" spans="1:19" ht="12.75" x14ac:dyDescent="0.2">
      <c r="A22" s="18"/>
      <c r="B22" s="18"/>
      <c r="C22" s="34"/>
      <c r="D22" s="34"/>
      <c r="E22" s="34"/>
      <c r="F22" s="34"/>
      <c r="G22" s="53"/>
      <c r="H22" s="53"/>
      <c r="I22" s="53"/>
      <c r="J22" s="52"/>
      <c r="K22" s="46"/>
      <c r="L22" s="46"/>
      <c r="M22" s="46"/>
      <c r="N22" s="42"/>
      <c r="O22" s="47">
        <f>SUM(O8:O18)</f>
        <v>14870</v>
      </c>
      <c r="Q22" s="4">
        <f>SUM(Q8:Q21)</f>
        <v>73</v>
      </c>
      <c r="R22" s="4">
        <f>SUM(R8:R21)</f>
        <v>12</v>
      </c>
      <c r="S22" s="4">
        <f>SUM(S8:S21)</f>
        <v>73</v>
      </c>
    </row>
    <row r="23" spans="1:19" ht="12.75" x14ac:dyDescent="0.2">
      <c r="C23" s="4"/>
      <c r="D23" s="4"/>
      <c r="E23" s="4"/>
      <c r="F23" s="4"/>
      <c r="G23" s="4"/>
      <c r="H23" s="4"/>
      <c r="I23" s="4"/>
      <c r="J23" s="42"/>
      <c r="K23" s="46"/>
      <c r="L23" s="46"/>
      <c r="M23" s="46"/>
      <c r="N23" s="42"/>
      <c r="O23" s="42"/>
    </row>
    <row r="24" spans="1:19" ht="12.75" x14ac:dyDescent="0.2">
      <c r="G24" s="211" t="s">
        <v>46</v>
      </c>
      <c r="H24" s="211"/>
      <c r="I24" s="211"/>
      <c r="J24" s="15" t="s">
        <v>41</v>
      </c>
      <c r="K24" s="13">
        <f>+Q22</f>
        <v>73</v>
      </c>
      <c r="L24" s="13">
        <f>+R22</f>
        <v>12</v>
      </c>
      <c r="M24" s="13">
        <f>+S22</f>
        <v>73</v>
      </c>
      <c r="O24" s="10">
        <f>SUM(K24:N24)</f>
        <v>158</v>
      </c>
    </row>
    <row r="25" spans="1:19" ht="12.75" x14ac:dyDescent="0.2">
      <c r="C25" s="4"/>
      <c r="D25" s="4"/>
      <c r="E25" s="4"/>
      <c r="F25" s="4"/>
      <c r="G25" s="4"/>
      <c r="H25" s="4"/>
      <c r="I25" s="4"/>
      <c r="J25" s="4"/>
      <c r="K25" s="4"/>
      <c r="L25" s="4"/>
      <c r="M25" s="4"/>
    </row>
    <row r="26" spans="1:19" ht="12.75" x14ac:dyDescent="0.2">
      <c r="C26" s="4"/>
      <c r="D26" s="4"/>
      <c r="E26" s="4"/>
      <c r="F26" s="4"/>
      <c r="G26" s="20"/>
      <c r="H26" s="20"/>
      <c r="I26" s="20"/>
      <c r="J26" s="15"/>
      <c r="K26" s="21">
        <f>+K24/$O24</f>
        <v>0.46202531645569622</v>
      </c>
      <c r="L26" s="21">
        <f>+L24/$O24</f>
        <v>7.5949367088607597E-2</v>
      </c>
      <c r="M26" s="21">
        <f>+M24/$O24</f>
        <v>0.46202531645569622</v>
      </c>
      <c r="O26" s="27">
        <f>+O22/O24</f>
        <v>94.113924050632917</v>
      </c>
    </row>
    <row r="27" spans="1:19" ht="12.75" x14ac:dyDescent="0.2">
      <c r="C27" s="4"/>
      <c r="D27" s="4"/>
      <c r="E27" s="4"/>
      <c r="F27" s="4"/>
      <c r="G27" s="20"/>
      <c r="H27" s="20"/>
      <c r="I27" s="20"/>
      <c r="J27" s="15"/>
      <c r="K27" s="4"/>
      <c r="L27" s="4"/>
      <c r="M27" s="4"/>
      <c r="O27" s="10"/>
    </row>
    <row r="28" spans="1:19" ht="12.75" customHeight="1" x14ac:dyDescent="0.2">
      <c r="C28" s="4"/>
      <c r="D28" s="4"/>
      <c r="E28" s="4"/>
      <c r="F28" s="4"/>
      <c r="G28" s="4"/>
      <c r="H28" s="4"/>
      <c r="I28" s="4"/>
      <c r="J28" s="4"/>
      <c r="K28" s="21">
        <f>+K29/$O22</f>
        <v>0.36962025316455699</v>
      </c>
      <c r="L28" s="21">
        <f>+L29/$O22</f>
        <v>6.0759493670886074E-2</v>
      </c>
      <c r="M28" s="21">
        <f>+M29/$O22</f>
        <v>0.36962025316455699</v>
      </c>
    </row>
    <row r="29" spans="1:19" ht="12.75" customHeight="1" x14ac:dyDescent="0.2">
      <c r="C29" s="4"/>
      <c r="D29" s="4"/>
      <c r="E29" s="4"/>
      <c r="F29" s="4"/>
      <c r="G29" s="18"/>
      <c r="H29" s="30"/>
      <c r="I29" s="30" t="s">
        <v>47</v>
      </c>
      <c r="J29" s="15" t="s">
        <v>41</v>
      </c>
      <c r="K29" s="22">
        <f>+K24*O26*0.8</f>
        <v>5496.2531645569625</v>
      </c>
      <c r="L29" s="22">
        <f>+L24*O26*0.8</f>
        <v>903.49367088607596</v>
      </c>
      <c r="M29" s="22">
        <f>+M24*O26*0.8</f>
        <v>5496.2531645569625</v>
      </c>
      <c r="O29" s="16"/>
    </row>
    <row r="30" spans="1:19" ht="12.75" customHeight="1" x14ac:dyDescent="0.2">
      <c r="C30" s="4"/>
      <c r="D30" s="4"/>
      <c r="E30" s="4"/>
      <c r="F30" s="4"/>
      <c r="G30" s="4"/>
      <c r="H30" s="28"/>
      <c r="I30" s="29" t="s">
        <v>77</v>
      </c>
      <c r="J30" s="15" t="s">
        <v>41</v>
      </c>
      <c r="K30" s="22">
        <f>IF(L30+M30&gt;0,0,IF(K29+L29+M29=0,0,O22*0.2))</f>
        <v>0</v>
      </c>
      <c r="L30" s="22">
        <f>IF(M30&gt;0,0,IF(L29+M29=0,0,O22*0.2))</f>
        <v>0</v>
      </c>
      <c r="M30" s="22">
        <f>IF(M29=0,0,O22*0.2)</f>
        <v>2974</v>
      </c>
      <c r="O30" s="16"/>
    </row>
    <row r="31" spans="1:19" ht="12.75" x14ac:dyDescent="0.2">
      <c r="C31" s="4"/>
      <c r="D31" s="4"/>
      <c r="E31" s="4"/>
      <c r="F31" s="4"/>
      <c r="G31" s="4"/>
      <c r="H31" s="4"/>
      <c r="I31" s="4"/>
      <c r="J31" s="4"/>
      <c r="K31" s="4"/>
      <c r="L31" s="4"/>
      <c r="M31" s="4"/>
    </row>
    <row r="32" spans="1:19" ht="12.75" x14ac:dyDescent="0.2">
      <c r="C32" s="4"/>
      <c r="D32" s="4"/>
      <c r="E32" s="4"/>
      <c r="F32" s="4"/>
      <c r="G32" s="4"/>
      <c r="H32" s="4"/>
      <c r="I32" s="4"/>
      <c r="J32" s="4"/>
      <c r="K32" s="4"/>
      <c r="L32" s="4"/>
      <c r="M32" s="4"/>
    </row>
    <row r="33" spans="3:15" ht="12.75" x14ac:dyDescent="0.2">
      <c r="C33" s="4"/>
      <c r="D33" s="4"/>
      <c r="E33" s="4"/>
      <c r="F33" s="4"/>
      <c r="G33" s="4"/>
      <c r="H33" s="4"/>
      <c r="I33" s="4"/>
      <c r="J33" s="4"/>
      <c r="K33" s="4"/>
      <c r="L33" s="4"/>
      <c r="M33" s="4"/>
    </row>
    <row r="34" spans="3:15" ht="12.75" customHeight="1" x14ac:dyDescent="0.2">
      <c r="C34" s="4"/>
      <c r="D34" s="4"/>
      <c r="E34" s="4"/>
      <c r="F34" s="214" t="s">
        <v>48</v>
      </c>
      <c r="G34" s="214"/>
      <c r="H34" s="214"/>
      <c r="I34" s="214"/>
      <c r="J34" s="214"/>
      <c r="K34" s="214"/>
      <c r="L34" s="214"/>
      <c r="M34" s="215"/>
      <c r="N34" s="212">
        <f>IF(COUNT(O8:O18)=11,O22,"Not Complete")</f>
        <v>14870</v>
      </c>
      <c r="O34" s="213"/>
    </row>
    <row r="35" spans="3:15" ht="12.75" customHeight="1" x14ac:dyDescent="0.2">
      <c r="C35" s="4"/>
      <c r="D35" s="4"/>
      <c r="E35" s="4"/>
      <c r="F35" s="214"/>
      <c r="G35" s="214"/>
      <c r="H35" s="214"/>
      <c r="I35" s="214"/>
      <c r="J35" s="214"/>
      <c r="K35" s="214"/>
      <c r="L35" s="214"/>
      <c r="M35" s="215"/>
      <c r="N35" s="213"/>
      <c r="O35" s="213"/>
    </row>
    <row r="36" spans="3:15" ht="12.75" x14ac:dyDescent="0.2">
      <c r="C36" s="4"/>
      <c r="D36" s="4"/>
      <c r="E36" s="4"/>
      <c r="F36" s="4"/>
      <c r="G36" s="4"/>
      <c r="H36" s="4"/>
      <c r="I36" s="4"/>
      <c r="J36" s="4"/>
      <c r="K36" s="4"/>
      <c r="L36" s="4"/>
      <c r="M36" s="4"/>
    </row>
    <row r="37" spans="3:15" ht="12.75" x14ac:dyDescent="0.2">
      <c r="C37" s="4"/>
      <c r="D37" s="4"/>
      <c r="E37" s="4"/>
      <c r="F37" s="4"/>
      <c r="G37" s="4"/>
      <c r="H37" s="4"/>
      <c r="I37" s="4"/>
      <c r="J37" s="4"/>
      <c r="K37" s="4"/>
      <c r="L37" s="4"/>
      <c r="M37" s="4"/>
    </row>
    <row r="38" spans="3:15" ht="12.75" x14ac:dyDescent="0.2">
      <c r="C38" s="4"/>
      <c r="D38" s="4"/>
      <c r="E38" s="4"/>
      <c r="F38" s="4"/>
      <c r="G38" s="4"/>
      <c r="H38" s="4"/>
      <c r="I38" s="4"/>
      <c r="J38" s="4"/>
      <c r="K38" s="4"/>
      <c r="L38" s="4"/>
      <c r="M38" s="4"/>
    </row>
    <row r="39" spans="3:15" ht="12.75" x14ac:dyDescent="0.2">
      <c r="C39" s="4"/>
      <c r="D39" s="4"/>
      <c r="E39" s="4"/>
      <c r="F39" s="4"/>
      <c r="G39" s="4"/>
      <c r="H39" s="4"/>
      <c r="I39" s="4"/>
      <c r="J39" s="4"/>
      <c r="K39" s="4"/>
      <c r="L39" s="4"/>
      <c r="M39" s="4"/>
    </row>
    <row r="40" spans="3:15" ht="12.75" x14ac:dyDescent="0.2">
      <c r="C40" s="4"/>
      <c r="D40" s="4"/>
      <c r="E40" s="4"/>
      <c r="F40" s="4"/>
      <c r="G40" s="4"/>
      <c r="H40" s="4"/>
      <c r="I40" s="4"/>
      <c r="J40" s="4"/>
      <c r="K40" s="4"/>
      <c r="L40" s="4"/>
      <c r="M40" s="4"/>
    </row>
    <row r="41" spans="3:15" ht="12.75" x14ac:dyDescent="0.2">
      <c r="C41" s="4"/>
      <c r="D41" s="4"/>
      <c r="E41" s="4"/>
      <c r="F41" s="4"/>
      <c r="G41" s="4"/>
      <c r="H41" s="4"/>
      <c r="I41" s="4"/>
      <c r="J41" s="4"/>
      <c r="K41" s="4"/>
      <c r="L41" s="4"/>
      <c r="M41" s="4"/>
    </row>
    <row r="42" spans="3:15" ht="12.75" x14ac:dyDescent="0.2">
      <c r="C42" s="4"/>
      <c r="D42" s="4"/>
      <c r="E42" s="4"/>
      <c r="F42" s="4"/>
      <c r="G42" s="4"/>
      <c r="H42" s="4"/>
      <c r="I42" s="4"/>
      <c r="J42" s="4"/>
      <c r="K42" s="4"/>
      <c r="L42" s="4"/>
      <c r="M42" s="4"/>
    </row>
    <row r="43" spans="3:15" ht="12.75" x14ac:dyDescent="0.2">
      <c r="C43" s="4"/>
      <c r="D43" s="4"/>
      <c r="E43" s="4"/>
      <c r="F43" s="4"/>
      <c r="G43" s="4"/>
      <c r="H43" s="4"/>
      <c r="I43" s="4"/>
      <c r="J43" s="4"/>
      <c r="K43" s="4"/>
      <c r="L43" s="4"/>
      <c r="M43" s="4"/>
    </row>
    <row r="44" spans="3:15" ht="12.75" x14ac:dyDescent="0.2">
      <c r="C44" s="4"/>
      <c r="D44" s="4"/>
      <c r="E44" s="4"/>
      <c r="F44" s="4"/>
      <c r="G44" s="4"/>
      <c r="H44" s="4"/>
      <c r="I44" s="4"/>
      <c r="J44" s="4"/>
      <c r="K44" s="4"/>
      <c r="L44" s="4"/>
      <c r="M44" s="4"/>
    </row>
    <row r="45" spans="3:15" ht="12.75" x14ac:dyDescent="0.2">
      <c r="C45" s="4"/>
      <c r="D45" s="4"/>
      <c r="E45" s="4"/>
      <c r="F45" s="4"/>
      <c r="G45" s="4"/>
      <c r="H45" s="4"/>
      <c r="I45" s="4"/>
      <c r="J45" s="4"/>
      <c r="K45" s="4"/>
      <c r="L45" s="4"/>
      <c r="M45" s="4"/>
    </row>
    <row r="46" spans="3:15" ht="12.75" x14ac:dyDescent="0.2">
      <c r="C46" s="4"/>
      <c r="D46" s="4"/>
      <c r="E46" s="4"/>
      <c r="F46" s="4"/>
      <c r="G46" s="4"/>
      <c r="H46" s="4"/>
      <c r="I46" s="4"/>
      <c r="J46" s="4"/>
      <c r="K46" s="4"/>
      <c r="L46" s="4"/>
      <c r="M46" s="4"/>
    </row>
    <row r="47" spans="3:15" ht="12.75" x14ac:dyDescent="0.2">
      <c r="C47" s="4"/>
      <c r="D47" s="4"/>
      <c r="E47" s="4"/>
      <c r="F47" s="4"/>
      <c r="G47" s="4"/>
      <c r="H47" s="4"/>
      <c r="I47" s="4"/>
      <c r="J47" s="4"/>
      <c r="K47" s="4"/>
      <c r="L47" s="4"/>
      <c r="M47" s="4"/>
    </row>
    <row r="48" spans="3:15" ht="12.75" x14ac:dyDescent="0.2">
      <c r="C48" s="4"/>
      <c r="D48" s="4"/>
      <c r="E48" s="4"/>
      <c r="F48" s="4"/>
      <c r="G48" s="4"/>
      <c r="H48" s="4"/>
      <c r="I48" s="4"/>
      <c r="J48" s="4"/>
      <c r="K48" s="4"/>
      <c r="L48" s="4"/>
      <c r="M48" s="4"/>
    </row>
    <row r="49" s="4" customFormat="1" ht="12.75" x14ac:dyDescent="0.2"/>
    <row r="50" s="4" customFormat="1" ht="12.75" x14ac:dyDescent="0.2"/>
    <row r="51" s="4" customFormat="1" ht="12.75" x14ac:dyDescent="0.2"/>
    <row r="52" s="4" customFormat="1" ht="12.75" x14ac:dyDescent="0.2"/>
    <row r="53" s="4" customFormat="1" ht="12.75" x14ac:dyDescent="0.2"/>
    <row r="54" s="4" customFormat="1" ht="12.75" x14ac:dyDescent="0.2"/>
    <row r="55" s="4" customFormat="1" ht="12.75" x14ac:dyDescent="0.2"/>
    <row r="56" s="4" customFormat="1" ht="12.75" x14ac:dyDescent="0.2"/>
    <row r="57" s="4" customFormat="1" ht="12.75" x14ac:dyDescent="0.2"/>
    <row r="58" s="4" customFormat="1" ht="12.75" x14ac:dyDescent="0.2"/>
    <row r="59" s="4" customFormat="1" ht="12.75" x14ac:dyDescent="0.2"/>
    <row r="60" s="4" customFormat="1" ht="12.75" x14ac:dyDescent="0.2"/>
    <row r="61" s="4" customFormat="1" ht="12.75" x14ac:dyDescent="0.2"/>
    <row r="62" s="4" customFormat="1" ht="12.75" x14ac:dyDescent="0.2"/>
    <row r="63" s="4" customFormat="1" ht="12.75" x14ac:dyDescent="0.2"/>
    <row r="64" s="4" customFormat="1" ht="12.75" x14ac:dyDescent="0.2"/>
    <row r="65" s="4" customFormat="1" ht="12.75" x14ac:dyDescent="0.2"/>
    <row r="66" s="4" customFormat="1" ht="12.75" x14ac:dyDescent="0.2"/>
    <row r="67" s="4" customFormat="1" ht="12.75" x14ac:dyDescent="0.2"/>
    <row r="68" s="4" customFormat="1" ht="12.75" x14ac:dyDescent="0.2"/>
    <row r="69" s="4" customFormat="1" ht="12.75" x14ac:dyDescent="0.2"/>
    <row r="70" s="4" customFormat="1" ht="12.75" x14ac:dyDescent="0.2"/>
    <row r="71" s="4" customFormat="1" ht="12.75" x14ac:dyDescent="0.2"/>
    <row r="72" s="4" customFormat="1" ht="12.75" x14ac:dyDescent="0.2"/>
    <row r="73" s="4" customFormat="1" ht="12.75" x14ac:dyDescent="0.2"/>
    <row r="74" s="4" customFormat="1" ht="12.75" x14ac:dyDescent="0.2"/>
    <row r="75" s="4" customFormat="1" ht="12.75" x14ac:dyDescent="0.2"/>
    <row r="76" s="4" customFormat="1" ht="12.75" x14ac:dyDescent="0.2"/>
    <row r="77" s="4" customFormat="1" ht="12.75" x14ac:dyDescent="0.2"/>
    <row r="78" s="4" customFormat="1" ht="12.75" x14ac:dyDescent="0.2"/>
    <row r="79" s="4" customFormat="1" ht="12.75" x14ac:dyDescent="0.2"/>
    <row r="80" s="4" customFormat="1" ht="12.75" x14ac:dyDescent="0.2"/>
    <row r="81" s="4" customFormat="1" ht="12.75" x14ac:dyDescent="0.2"/>
    <row r="82" s="4" customFormat="1" ht="12.75" x14ac:dyDescent="0.2"/>
    <row r="83" s="4" customFormat="1" ht="12.75" x14ac:dyDescent="0.2"/>
    <row r="84" s="4" customFormat="1" ht="12.75" x14ac:dyDescent="0.2"/>
    <row r="85" s="4" customFormat="1" ht="12.75" x14ac:dyDescent="0.2"/>
    <row r="86" s="4" customFormat="1" ht="12.75" x14ac:dyDescent="0.2"/>
    <row r="87" s="4" customFormat="1" ht="12.75" x14ac:dyDescent="0.2"/>
    <row r="88" s="4" customFormat="1" ht="12.75" x14ac:dyDescent="0.2"/>
    <row r="89" s="4" customFormat="1" ht="12.75" x14ac:dyDescent="0.2"/>
    <row r="90" s="4" customFormat="1" ht="12.75" x14ac:dyDescent="0.2"/>
    <row r="91" s="4" customFormat="1" ht="12.75" x14ac:dyDescent="0.2"/>
    <row r="92" s="4" customFormat="1" ht="12.75" x14ac:dyDescent="0.2"/>
    <row r="93" s="4" customFormat="1" ht="12.75" x14ac:dyDescent="0.2"/>
    <row r="94" s="4" customFormat="1" ht="12.75" x14ac:dyDescent="0.2"/>
    <row r="95" s="4" customFormat="1" ht="12.75" x14ac:dyDescent="0.2"/>
    <row r="96"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row r="119" s="4" customFormat="1" ht="12.75" x14ac:dyDescent="0.2"/>
    <row r="120" s="4" customFormat="1" ht="12.75" x14ac:dyDescent="0.2"/>
    <row r="121" s="4" customFormat="1" ht="12.75" x14ac:dyDescent="0.2"/>
    <row r="122" s="4" customFormat="1" ht="12.75" x14ac:dyDescent="0.2"/>
    <row r="123" s="4" customFormat="1" ht="12.75" x14ac:dyDescent="0.2"/>
    <row r="124" s="4" customFormat="1" ht="12.75" x14ac:dyDescent="0.2"/>
    <row r="125" s="4" customFormat="1" ht="12.75" x14ac:dyDescent="0.2"/>
    <row r="126" s="4" customFormat="1" ht="12.75" x14ac:dyDescent="0.2"/>
    <row r="127" s="4" customFormat="1" ht="12.75" x14ac:dyDescent="0.2"/>
    <row r="128" s="4" customFormat="1" ht="12.75" x14ac:dyDescent="0.2"/>
    <row r="129" s="4" customFormat="1" ht="12.75" x14ac:dyDescent="0.2"/>
    <row r="130" s="4" customFormat="1" ht="12.75" x14ac:dyDescent="0.2"/>
    <row r="131" s="4" customFormat="1" ht="12.75" x14ac:dyDescent="0.2"/>
    <row r="132" s="4" customFormat="1" ht="12.75" x14ac:dyDescent="0.2"/>
    <row r="133" s="4" customFormat="1" ht="12.75" x14ac:dyDescent="0.2"/>
    <row r="134" s="4" customFormat="1" ht="12.75" x14ac:dyDescent="0.2"/>
    <row r="135" s="4" customFormat="1" ht="12.75" x14ac:dyDescent="0.2"/>
    <row r="136" s="4" customFormat="1" ht="12.75" x14ac:dyDescent="0.2"/>
    <row r="137" s="4" customFormat="1" ht="12.75" x14ac:dyDescent="0.2"/>
    <row r="138" s="4" customFormat="1" ht="12.75" x14ac:dyDescent="0.2"/>
    <row r="139" s="4" customFormat="1" ht="12.75" x14ac:dyDescent="0.2"/>
    <row r="140" s="4" customFormat="1" ht="12.75" x14ac:dyDescent="0.2"/>
    <row r="141" s="4" customFormat="1" ht="12.75" x14ac:dyDescent="0.2"/>
    <row r="142" s="4" customFormat="1" ht="12.75" x14ac:dyDescent="0.2"/>
    <row r="143" s="4" customFormat="1" ht="12.75" x14ac:dyDescent="0.2"/>
    <row r="144" s="4" customFormat="1" ht="12.75" x14ac:dyDescent="0.2"/>
    <row r="145" s="4" customFormat="1" ht="12.75" x14ac:dyDescent="0.2"/>
    <row r="146" s="4" customFormat="1" ht="12.75" x14ac:dyDescent="0.2"/>
    <row r="147" s="4" customFormat="1" ht="12.75" x14ac:dyDescent="0.2"/>
    <row r="148" s="4" customFormat="1" ht="12.75" x14ac:dyDescent="0.2"/>
    <row r="149" s="4" customFormat="1" ht="12.75" x14ac:dyDescent="0.2"/>
    <row r="150" s="4" customFormat="1" ht="12.75" x14ac:dyDescent="0.2"/>
    <row r="151" s="4" customFormat="1" ht="12.75" x14ac:dyDescent="0.2"/>
    <row r="152" s="4" customFormat="1" ht="12.75" x14ac:dyDescent="0.2"/>
    <row r="153" s="4" customFormat="1" ht="12.75" x14ac:dyDescent="0.2"/>
    <row r="154" s="4" customFormat="1" ht="12.75" x14ac:dyDescent="0.2"/>
    <row r="155" s="4" customFormat="1" ht="12.75" x14ac:dyDescent="0.2"/>
    <row r="156" s="4" customFormat="1" ht="12.75" x14ac:dyDescent="0.2"/>
    <row r="157" s="4" customFormat="1" ht="12.75" x14ac:dyDescent="0.2"/>
    <row r="158" s="4" customFormat="1" ht="12.75" x14ac:dyDescent="0.2"/>
    <row r="159" s="4" customFormat="1" ht="12.75" x14ac:dyDescent="0.2"/>
    <row r="160" s="4" customFormat="1" ht="12.75" x14ac:dyDescent="0.2"/>
    <row r="161" s="4" customFormat="1" ht="12.75" x14ac:dyDescent="0.2"/>
    <row r="162" s="4" customFormat="1" ht="12.75" x14ac:dyDescent="0.2"/>
  </sheetData>
  <sheetProtection password="8457" sheet="1"/>
  <mergeCells count="9">
    <mergeCell ref="N34:O35"/>
    <mergeCell ref="G24:I24"/>
    <mergeCell ref="A2:B2"/>
    <mergeCell ref="A1:O1"/>
    <mergeCell ref="C2:O2"/>
    <mergeCell ref="A3:O3"/>
    <mergeCell ref="A4:B4"/>
    <mergeCell ref="C4:O4"/>
    <mergeCell ref="F34:M3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90"/>
  <sheetViews>
    <sheetView tabSelected="1" zoomScale="80" zoomScaleNormal="80" workbookViewId="0">
      <pane ySplit="7" topLeftCell="A14" activePane="bottomLeft" state="frozen"/>
      <selection pane="bottomLeft" activeCell="V25" sqref="V25"/>
    </sheetView>
  </sheetViews>
  <sheetFormatPr defaultColWidth="9.140625" defaultRowHeight="15" x14ac:dyDescent="0.25"/>
  <cols>
    <col min="1" max="1" width="6.5703125" style="4" customWidth="1"/>
    <col min="2" max="2" width="12.140625" style="4" customWidth="1"/>
    <col min="3" max="3" width="32.28515625" style="7" bestFit="1" customWidth="1"/>
    <col min="4" max="6" width="15.7109375" style="50" customWidth="1"/>
    <col min="7" max="9" width="18.5703125" style="10" customWidth="1"/>
    <col min="10" max="10" width="8.7109375" customWidth="1"/>
    <col min="11" max="13" width="14.5703125" style="10" customWidth="1"/>
    <col min="14" max="14" width="6" style="4" customWidth="1"/>
    <col min="15" max="15" width="18.5703125" style="4" customWidth="1"/>
    <col min="16" max="16" width="9.140625" style="4"/>
    <col min="17" max="19" width="9.140625" style="4" hidden="1" customWidth="1"/>
    <col min="20" max="16384" width="9.140625" style="4"/>
  </cols>
  <sheetData>
    <row r="1" spans="1:19" ht="23.25" x14ac:dyDescent="0.2">
      <c r="A1" s="201" t="str">
        <f>+'VENDOR INFORMATION'!A1</f>
        <v>ITB016-21   Pollinator Habitat Site Preparation and Seed Planting Contract       9/13/21</v>
      </c>
      <c r="B1" s="202"/>
      <c r="C1" s="202"/>
      <c r="D1" s="202"/>
      <c r="E1" s="202"/>
      <c r="F1" s="202"/>
      <c r="G1" s="202"/>
      <c r="H1" s="202"/>
      <c r="I1" s="202"/>
      <c r="J1" s="202"/>
      <c r="K1" s="202"/>
      <c r="L1" s="202"/>
      <c r="M1" s="202"/>
      <c r="N1" s="202"/>
      <c r="O1" s="202"/>
    </row>
    <row r="2" spans="1:19" ht="15.75" customHeight="1" x14ac:dyDescent="0.2">
      <c r="A2" s="203" t="s">
        <v>43</v>
      </c>
      <c r="B2" s="203"/>
      <c r="C2" s="204" t="str">
        <f>+'VENDOR INFORMATION'!D2</f>
        <v>TJ Sales &amp; Consulting LTD dba the Conservationist</v>
      </c>
      <c r="D2" s="204"/>
      <c r="E2" s="204"/>
      <c r="F2" s="204"/>
      <c r="G2" s="204"/>
      <c r="H2" s="204"/>
      <c r="I2" s="204"/>
      <c r="J2" s="204"/>
      <c r="K2" s="204"/>
      <c r="L2" s="204"/>
      <c r="M2" s="204"/>
      <c r="N2" s="204"/>
      <c r="O2" s="204"/>
    </row>
    <row r="3" spans="1:19" ht="12.75" x14ac:dyDescent="0.2">
      <c r="A3" s="205"/>
      <c r="B3" s="206"/>
      <c r="C3" s="206"/>
      <c r="D3" s="206"/>
      <c r="E3" s="206"/>
      <c r="F3" s="206"/>
      <c r="G3" s="206"/>
      <c r="H3" s="206"/>
      <c r="I3" s="206"/>
      <c r="J3" s="206"/>
      <c r="K3" s="206"/>
      <c r="L3" s="206"/>
      <c r="M3" s="206"/>
      <c r="N3" s="206"/>
      <c r="O3" s="206"/>
    </row>
    <row r="4" spans="1:19" ht="20.25" x14ac:dyDescent="0.2">
      <c r="A4" s="207" t="s">
        <v>44</v>
      </c>
      <c r="B4" s="207"/>
      <c r="C4" s="216" t="str">
        <f>+'District 1'!C4</f>
        <v>Vendor must enter bids for each site (Yellow Highlighted Cells) within a District to be considered for award of that District.</v>
      </c>
      <c r="D4" s="216"/>
      <c r="E4" s="216"/>
      <c r="F4" s="216"/>
      <c r="G4" s="216"/>
      <c r="H4" s="216"/>
      <c r="I4" s="216"/>
      <c r="J4" s="216"/>
      <c r="K4" s="216"/>
      <c r="L4" s="216"/>
      <c r="M4" s="216"/>
      <c r="N4" s="216"/>
      <c r="O4" s="216"/>
    </row>
    <row r="5" spans="1:19" ht="12.75" x14ac:dyDescent="0.2">
      <c r="C5" s="17"/>
      <c r="D5" s="49"/>
      <c r="E5" s="49"/>
      <c r="F5" s="49"/>
      <c r="G5" s="17"/>
      <c r="H5" s="17"/>
      <c r="I5" s="17"/>
      <c r="J5" s="17"/>
      <c r="K5" s="17"/>
      <c r="L5" s="31"/>
      <c r="M5" s="31"/>
    </row>
    <row r="6" spans="1:19" ht="12.75" x14ac:dyDescent="0.2">
      <c r="J6" s="4"/>
    </row>
    <row r="7" spans="1:19" s="2" customFormat="1" ht="38.25" x14ac:dyDescent="0.2">
      <c r="A7" s="11" t="s">
        <v>0</v>
      </c>
      <c r="B7" s="11" t="s">
        <v>1</v>
      </c>
      <c r="C7" s="8" t="s">
        <v>2</v>
      </c>
      <c r="D7" s="48" t="s">
        <v>95</v>
      </c>
      <c r="E7" s="48" t="s">
        <v>94</v>
      </c>
      <c r="F7" s="48" t="s">
        <v>96</v>
      </c>
      <c r="G7" s="11" t="s">
        <v>5</v>
      </c>
      <c r="H7" s="11" t="s">
        <v>3</v>
      </c>
      <c r="I7" s="11" t="s">
        <v>4</v>
      </c>
      <c r="K7" s="11" t="s">
        <v>550</v>
      </c>
      <c r="L7" s="11" t="s">
        <v>549</v>
      </c>
      <c r="M7" s="11" t="s">
        <v>548</v>
      </c>
      <c r="O7" s="14" t="s">
        <v>49</v>
      </c>
    </row>
    <row r="8" spans="1:19" ht="14.1" customHeight="1" x14ac:dyDescent="0.2">
      <c r="A8" s="13">
        <v>7</v>
      </c>
      <c r="B8" s="13" t="s">
        <v>157</v>
      </c>
      <c r="C8" s="6" t="s">
        <v>158</v>
      </c>
      <c r="D8" s="12" t="s">
        <v>93</v>
      </c>
      <c r="E8" s="12" t="s">
        <v>159</v>
      </c>
      <c r="F8" s="12" t="s">
        <v>82</v>
      </c>
      <c r="G8" s="12">
        <v>40.556097044959998</v>
      </c>
      <c r="H8" s="12">
        <v>-84.191913846819801</v>
      </c>
      <c r="I8" s="13">
        <v>3.5</v>
      </c>
      <c r="J8" s="4"/>
      <c r="K8" s="13" t="s">
        <v>79</v>
      </c>
      <c r="L8" s="13" t="s">
        <v>80</v>
      </c>
      <c r="M8" s="13" t="s">
        <v>80</v>
      </c>
      <c r="O8" s="39">
        <v>210</v>
      </c>
      <c r="Q8" s="4">
        <f>IF(K8="y",$I8,0)</f>
        <v>3.5</v>
      </c>
      <c r="R8" s="4">
        <f>IF(L8="y",$I8,0)</f>
        <v>0</v>
      </c>
      <c r="S8" s="4">
        <f>IF(M8="y",$I8,0)</f>
        <v>0</v>
      </c>
    </row>
    <row r="9" spans="1:19" ht="14.1" customHeight="1" x14ac:dyDescent="0.2">
      <c r="A9" s="13">
        <v>7</v>
      </c>
      <c r="B9" s="13" t="s">
        <v>157</v>
      </c>
      <c r="C9" s="6" t="s">
        <v>158</v>
      </c>
      <c r="D9" s="12" t="s">
        <v>93</v>
      </c>
      <c r="E9" s="12" t="s">
        <v>160</v>
      </c>
      <c r="F9" s="12" t="s">
        <v>84</v>
      </c>
      <c r="G9" s="12">
        <v>40.554972136100901</v>
      </c>
      <c r="H9" s="12">
        <v>-84.191828016131296</v>
      </c>
      <c r="I9" s="13">
        <v>5.0999999999999996</v>
      </c>
      <c r="J9" s="4"/>
      <c r="K9" s="13" t="s">
        <v>79</v>
      </c>
      <c r="L9" s="13" t="s">
        <v>80</v>
      </c>
      <c r="M9" s="13" t="s">
        <v>80</v>
      </c>
      <c r="O9" s="39">
        <v>310</v>
      </c>
      <c r="Q9" s="4">
        <f t="shared" ref="Q9:Q50" si="0">IF(K9="y",$I9,0)</f>
        <v>5.0999999999999996</v>
      </c>
      <c r="R9" s="4">
        <f t="shared" ref="R9:R50" si="1">IF(L9="y",$I9,0)</f>
        <v>0</v>
      </c>
      <c r="S9" s="4">
        <f t="shared" ref="S9:S50" si="2">IF(M9="y",$I9,0)</f>
        <v>0</v>
      </c>
    </row>
    <row r="10" spans="1:19" ht="14.1" customHeight="1" x14ac:dyDescent="0.2">
      <c r="A10" s="13">
        <v>7</v>
      </c>
      <c r="B10" s="13" t="s">
        <v>157</v>
      </c>
      <c r="C10" s="6" t="s">
        <v>161</v>
      </c>
      <c r="D10" s="12" t="s">
        <v>93</v>
      </c>
      <c r="E10" s="12" t="s">
        <v>162</v>
      </c>
      <c r="F10" s="12" t="s">
        <v>82</v>
      </c>
      <c r="G10" s="12">
        <v>40.554140669579297</v>
      </c>
      <c r="H10" s="12">
        <v>-84.171657804338693</v>
      </c>
      <c r="I10" s="13">
        <v>3.8</v>
      </c>
      <c r="J10" s="4"/>
      <c r="K10" s="13" t="s">
        <v>79</v>
      </c>
      <c r="L10" s="13" t="s">
        <v>80</v>
      </c>
      <c r="M10" s="13" t="s">
        <v>80</v>
      </c>
      <c r="O10" s="39">
        <v>250</v>
      </c>
      <c r="Q10" s="4">
        <f t="shared" si="0"/>
        <v>3.8</v>
      </c>
      <c r="R10" s="4">
        <f t="shared" si="1"/>
        <v>0</v>
      </c>
      <c r="S10" s="4">
        <f t="shared" si="2"/>
        <v>0</v>
      </c>
    </row>
    <row r="11" spans="1:19" ht="14.1" customHeight="1" x14ac:dyDescent="0.2">
      <c r="A11" s="13">
        <v>7</v>
      </c>
      <c r="B11" s="13" t="s">
        <v>157</v>
      </c>
      <c r="C11" s="6" t="s">
        <v>163</v>
      </c>
      <c r="D11" s="12" t="s">
        <v>93</v>
      </c>
      <c r="E11" s="12" t="s">
        <v>164</v>
      </c>
      <c r="F11" s="12" t="s">
        <v>82</v>
      </c>
      <c r="G11" s="12">
        <v>40.561123274538197</v>
      </c>
      <c r="H11" s="12">
        <v>-84.298925477212606</v>
      </c>
      <c r="I11" s="13">
        <v>1.4</v>
      </c>
      <c r="J11" s="4"/>
      <c r="K11" s="13" t="s">
        <v>79</v>
      </c>
      <c r="L11" s="13" t="s">
        <v>80</v>
      </c>
      <c r="M11" s="13" t="s">
        <v>80</v>
      </c>
      <c r="O11" s="39">
        <v>125</v>
      </c>
      <c r="Q11" s="4">
        <f t="shared" si="0"/>
        <v>1.4</v>
      </c>
      <c r="R11" s="4">
        <f t="shared" si="1"/>
        <v>0</v>
      </c>
      <c r="S11" s="4">
        <f t="shared" si="2"/>
        <v>0</v>
      </c>
    </row>
    <row r="12" spans="1:19" ht="14.1" customHeight="1" x14ac:dyDescent="0.2">
      <c r="A12" s="13">
        <v>7</v>
      </c>
      <c r="B12" s="13" t="s">
        <v>157</v>
      </c>
      <c r="C12" s="6" t="s">
        <v>163</v>
      </c>
      <c r="D12" s="12" t="s">
        <v>93</v>
      </c>
      <c r="E12" s="12" t="s">
        <v>165</v>
      </c>
      <c r="F12" s="12" t="s">
        <v>84</v>
      </c>
      <c r="G12" s="12">
        <v>40.561253687739402</v>
      </c>
      <c r="H12" s="12">
        <v>-84.297745305246096</v>
      </c>
      <c r="I12" s="13">
        <v>1.2</v>
      </c>
      <c r="J12" s="4"/>
      <c r="K12" s="13" t="s">
        <v>79</v>
      </c>
      <c r="L12" s="13" t="s">
        <v>80</v>
      </c>
      <c r="M12" s="13" t="s">
        <v>80</v>
      </c>
      <c r="O12" s="39">
        <v>125</v>
      </c>
      <c r="Q12" s="4">
        <f t="shared" si="0"/>
        <v>1.2</v>
      </c>
      <c r="R12" s="4">
        <f t="shared" si="1"/>
        <v>0</v>
      </c>
      <c r="S12" s="4">
        <f t="shared" si="2"/>
        <v>0</v>
      </c>
    </row>
    <row r="13" spans="1:19" ht="14.1" customHeight="1" x14ac:dyDescent="0.2">
      <c r="A13" s="13">
        <v>7</v>
      </c>
      <c r="B13" s="13" t="s">
        <v>157</v>
      </c>
      <c r="C13" s="6" t="s">
        <v>163</v>
      </c>
      <c r="D13" s="12" t="s">
        <v>93</v>
      </c>
      <c r="E13" s="12" t="s">
        <v>166</v>
      </c>
      <c r="F13" s="12" t="s">
        <v>97</v>
      </c>
      <c r="G13" s="12">
        <v>40.560251129724399</v>
      </c>
      <c r="H13" s="12">
        <v>-84.297670203393693</v>
      </c>
      <c r="I13" s="13">
        <v>1.7</v>
      </c>
      <c r="J13" s="4"/>
      <c r="K13" s="13" t="s">
        <v>79</v>
      </c>
      <c r="L13" s="13" t="s">
        <v>80</v>
      </c>
      <c r="M13" s="13" t="s">
        <v>80</v>
      </c>
      <c r="O13" s="39">
        <v>150</v>
      </c>
      <c r="Q13" s="4">
        <f t="shared" si="0"/>
        <v>1.7</v>
      </c>
      <c r="R13" s="4">
        <f t="shared" si="1"/>
        <v>0</v>
      </c>
      <c r="S13" s="4">
        <f t="shared" si="2"/>
        <v>0</v>
      </c>
    </row>
    <row r="14" spans="1:19" ht="14.1" customHeight="1" x14ac:dyDescent="0.2">
      <c r="A14" s="13">
        <v>7</v>
      </c>
      <c r="B14" s="13" t="s">
        <v>157</v>
      </c>
      <c r="C14" s="6" t="s">
        <v>163</v>
      </c>
      <c r="D14" s="12" t="s">
        <v>93</v>
      </c>
      <c r="E14" s="12" t="s">
        <v>167</v>
      </c>
      <c r="F14" s="12" t="s">
        <v>98</v>
      </c>
      <c r="G14" s="12">
        <v>40.560177771231302</v>
      </c>
      <c r="H14" s="12">
        <v>-84.298936206048594</v>
      </c>
      <c r="I14" s="13">
        <v>1.3</v>
      </c>
      <c r="J14" s="4"/>
      <c r="K14" s="13" t="s">
        <v>79</v>
      </c>
      <c r="L14" s="13" t="s">
        <v>80</v>
      </c>
      <c r="M14" s="13" t="s">
        <v>80</v>
      </c>
      <c r="O14" s="39">
        <v>150</v>
      </c>
      <c r="Q14" s="4">
        <f t="shared" si="0"/>
        <v>1.3</v>
      </c>
      <c r="R14" s="4">
        <f t="shared" si="1"/>
        <v>0</v>
      </c>
      <c r="S14" s="4">
        <f t="shared" si="2"/>
        <v>0</v>
      </c>
    </row>
    <row r="15" spans="1:19" ht="14.1" customHeight="1" x14ac:dyDescent="0.2">
      <c r="A15" s="13">
        <v>7</v>
      </c>
      <c r="B15" s="13" t="s">
        <v>157</v>
      </c>
      <c r="C15" s="6" t="s">
        <v>168</v>
      </c>
      <c r="D15" s="12" t="s">
        <v>93</v>
      </c>
      <c r="E15" s="12" t="s">
        <v>169</v>
      </c>
      <c r="F15" s="12" t="s">
        <v>82</v>
      </c>
      <c r="G15" s="12">
        <v>40.565120439551698</v>
      </c>
      <c r="H15" s="12">
        <v>-84.231449986456695</v>
      </c>
      <c r="I15" s="13">
        <v>2</v>
      </c>
      <c r="J15" s="4"/>
      <c r="K15" s="13" t="s">
        <v>79</v>
      </c>
      <c r="L15" s="13" t="s">
        <v>80</v>
      </c>
      <c r="M15" s="13" t="s">
        <v>80</v>
      </c>
      <c r="O15" s="39">
        <v>150</v>
      </c>
      <c r="Q15" s="4">
        <f t="shared" si="0"/>
        <v>2</v>
      </c>
      <c r="R15" s="4">
        <f t="shared" si="1"/>
        <v>0</v>
      </c>
      <c r="S15" s="4">
        <f t="shared" si="2"/>
        <v>0</v>
      </c>
    </row>
    <row r="16" spans="1:19" ht="14.1" customHeight="1" x14ac:dyDescent="0.2">
      <c r="A16" s="13">
        <v>7</v>
      </c>
      <c r="B16" s="13" t="s">
        <v>157</v>
      </c>
      <c r="C16" s="6" t="s">
        <v>168</v>
      </c>
      <c r="D16" s="12" t="s">
        <v>93</v>
      </c>
      <c r="E16" s="12" t="s">
        <v>170</v>
      </c>
      <c r="F16" s="12" t="s">
        <v>84</v>
      </c>
      <c r="G16" s="12">
        <v>40.564460258246697</v>
      </c>
      <c r="H16" s="12">
        <v>-84.232630158423106</v>
      </c>
      <c r="I16" s="13">
        <v>1.3</v>
      </c>
      <c r="J16" s="4"/>
      <c r="K16" s="13" t="s">
        <v>79</v>
      </c>
      <c r="L16" s="13" t="s">
        <v>80</v>
      </c>
      <c r="M16" s="13" t="s">
        <v>80</v>
      </c>
      <c r="O16" s="39">
        <v>150</v>
      </c>
      <c r="Q16" s="4">
        <f t="shared" si="0"/>
        <v>1.3</v>
      </c>
      <c r="R16" s="4">
        <f t="shared" si="1"/>
        <v>0</v>
      </c>
      <c r="S16" s="4">
        <f t="shared" si="2"/>
        <v>0</v>
      </c>
    </row>
    <row r="17" spans="1:19" ht="14.1" customHeight="1" x14ac:dyDescent="0.2">
      <c r="A17" s="13">
        <v>7</v>
      </c>
      <c r="B17" s="13" t="s">
        <v>157</v>
      </c>
      <c r="C17" s="6" t="s">
        <v>168</v>
      </c>
      <c r="D17" s="12" t="s">
        <v>93</v>
      </c>
      <c r="E17" s="12" t="s">
        <v>171</v>
      </c>
      <c r="F17" s="12" t="s">
        <v>97</v>
      </c>
      <c r="G17" s="12">
        <v>40.563987531830101</v>
      </c>
      <c r="H17" s="12">
        <v>-84.231235409735504</v>
      </c>
      <c r="I17" s="13">
        <v>2.6</v>
      </c>
      <c r="J17" s="4"/>
      <c r="K17" s="13" t="s">
        <v>79</v>
      </c>
      <c r="L17" s="13" t="s">
        <v>80</v>
      </c>
      <c r="M17" s="13" t="s">
        <v>80</v>
      </c>
      <c r="O17" s="39">
        <v>175</v>
      </c>
      <c r="Q17" s="4">
        <f t="shared" si="0"/>
        <v>2.6</v>
      </c>
      <c r="R17" s="4">
        <f t="shared" si="1"/>
        <v>0</v>
      </c>
      <c r="S17" s="4">
        <f t="shared" si="2"/>
        <v>0</v>
      </c>
    </row>
    <row r="18" spans="1:19" ht="14.1" customHeight="1" x14ac:dyDescent="0.2">
      <c r="A18" s="13">
        <v>7</v>
      </c>
      <c r="B18" s="13" t="s">
        <v>157</v>
      </c>
      <c r="C18" s="6" t="s">
        <v>172</v>
      </c>
      <c r="D18" s="12" t="s">
        <v>93</v>
      </c>
      <c r="E18" s="12" t="s">
        <v>173</v>
      </c>
      <c r="F18" s="12" t="s">
        <v>82</v>
      </c>
      <c r="G18" s="12">
        <v>40.558142557770502</v>
      </c>
      <c r="H18" s="12">
        <v>-84.413169311117798</v>
      </c>
      <c r="I18" s="13">
        <v>2.5</v>
      </c>
      <c r="J18" s="4"/>
      <c r="K18" s="13" t="s">
        <v>79</v>
      </c>
      <c r="L18" s="13" t="s">
        <v>79</v>
      </c>
      <c r="M18" s="13" t="s">
        <v>79</v>
      </c>
      <c r="O18" s="39">
        <v>450</v>
      </c>
      <c r="Q18" s="4">
        <f t="shared" si="0"/>
        <v>2.5</v>
      </c>
      <c r="R18" s="4">
        <f t="shared" si="1"/>
        <v>2.5</v>
      </c>
      <c r="S18" s="4">
        <f t="shared" si="2"/>
        <v>2.5</v>
      </c>
    </row>
    <row r="19" spans="1:19" ht="14.1" customHeight="1" x14ac:dyDescent="0.2">
      <c r="A19" s="13">
        <v>7</v>
      </c>
      <c r="B19" s="13" t="s">
        <v>157</v>
      </c>
      <c r="C19" s="6" t="s">
        <v>172</v>
      </c>
      <c r="D19" s="12" t="s">
        <v>93</v>
      </c>
      <c r="E19" s="12" t="s">
        <v>174</v>
      </c>
      <c r="F19" s="12" t="s">
        <v>84</v>
      </c>
      <c r="G19" s="12">
        <v>40.5566427209164</v>
      </c>
      <c r="H19" s="12">
        <v>-84.416838573050299</v>
      </c>
      <c r="I19" s="13">
        <v>1</v>
      </c>
      <c r="J19" s="4"/>
      <c r="K19" s="13" t="s">
        <v>79</v>
      </c>
      <c r="L19" s="13" t="s">
        <v>79</v>
      </c>
      <c r="M19" s="13" t="s">
        <v>79</v>
      </c>
      <c r="O19" s="39">
        <v>450</v>
      </c>
      <c r="Q19" s="4">
        <f t="shared" si="0"/>
        <v>1</v>
      </c>
      <c r="R19" s="4">
        <f t="shared" si="1"/>
        <v>1</v>
      </c>
      <c r="S19" s="4">
        <f t="shared" si="2"/>
        <v>1</v>
      </c>
    </row>
    <row r="20" spans="1:19" ht="14.1" customHeight="1" x14ac:dyDescent="0.2">
      <c r="A20" s="13">
        <v>7</v>
      </c>
      <c r="B20" s="13" t="s">
        <v>157</v>
      </c>
      <c r="C20" s="6" t="s">
        <v>175</v>
      </c>
      <c r="D20" s="12" t="s">
        <v>93</v>
      </c>
      <c r="E20" s="12" t="s">
        <v>176</v>
      </c>
      <c r="F20" s="12" t="s">
        <v>82</v>
      </c>
      <c r="G20" s="12">
        <v>40.5575056508237</v>
      </c>
      <c r="H20" s="12">
        <v>-84.378558085989496</v>
      </c>
      <c r="I20" s="13">
        <v>1</v>
      </c>
      <c r="J20" s="4"/>
      <c r="K20" s="13" t="s">
        <v>79</v>
      </c>
      <c r="L20" s="13" t="s">
        <v>79</v>
      </c>
      <c r="M20" s="13" t="s">
        <v>79</v>
      </c>
      <c r="O20" s="39">
        <v>450</v>
      </c>
      <c r="Q20" s="4">
        <f t="shared" si="0"/>
        <v>1</v>
      </c>
      <c r="R20" s="4">
        <f t="shared" si="1"/>
        <v>1</v>
      </c>
      <c r="S20" s="4">
        <f t="shared" si="2"/>
        <v>1</v>
      </c>
    </row>
    <row r="21" spans="1:19" ht="14.1" customHeight="1" x14ac:dyDescent="0.2">
      <c r="A21" s="13">
        <v>7</v>
      </c>
      <c r="B21" s="13" t="s">
        <v>157</v>
      </c>
      <c r="C21" s="6" t="s">
        <v>175</v>
      </c>
      <c r="D21" s="12" t="s">
        <v>93</v>
      </c>
      <c r="E21" s="12" t="s">
        <v>177</v>
      </c>
      <c r="F21" s="12" t="s">
        <v>84</v>
      </c>
      <c r="G21" s="12">
        <v>40.5563481599821</v>
      </c>
      <c r="H21" s="12">
        <v>-84.379867003988707</v>
      </c>
      <c r="I21" s="13">
        <v>1</v>
      </c>
      <c r="J21" s="4"/>
      <c r="K21" s="13" t="s">
        <v>79</v>
      </c>
      <c r="L21" s="13" t="s">
        <v>79</v>
      </c>
      <c r="M21" s="13" t="s">
        <v>79</v>
      </c>
      <c r="O21" s="39">
        <v>450</v>
      </c>
      <c r="Q21" s="4">
        <f t="shared" si="0"/>
        <v>1</v>
      </c>
      <c r="R21" s="4">
        <f t="shared" si="1"/>
        <v>1</v>
      </c>
      <c r="S21" s="4">
        <f t="shared" si="2"/>
        <v>1</v>
      </c>
    </row>
    <row r="22" spans="1:19" ht="14.1" customHeight="1" x14ac:dyDescent="0.2">
      <c r="A22" s="13">
        <v>7</v>
      </c>
      <c r="B22" s="13" t="s">
        <v>178</v>
      </c>
      <c r="C22" s="6" t="s">
        <v>179</v>
      </c>
      <c r="D22" s="12" t="s">
        <v>93</v>
      </c>
      <c r="E22" s="12" t="s">
        <v>180</v>
      </c>
      <c r="F22" s="12" t="s">
        <v>82</v>
      </c>
      <c r="G22" s="12">
        <v>40.055092000000002</v>
      </c>
      <c r="H22" s="12">
        <v>-84.636302999999998</v>
      </c>
      <c r="I22" s="13">
        <v>2.16</v>
      </c>
      <c r="J22" s="4"/>
      <c r="K22" s="13" t="s">
        <v>79</v>
      </c>
      <c r="L22" s="13" t="s">
        <v>80</v>
      </c>
      <c r="M22" s="13" t="s">
        <v>79</v>
      </c>
      <c r="O22" s="39">
        <v>1300</v>
      </c>
      <c r="Q22" s="4">
        <f t="shared" si="0"/>
        <v>2.16</v>
      </c>
      <c r="R22" s="4">
        <f t="shared" si="1"/>
        <v>0</v>
      </c>
      <c r="S22" s="4">
        <f t="shared" si="2"/>
        <v>2.16</v>
      </c>
    </row>
    <row r="23" spans="1:19" ht="14.1" customHeight="1" x14ac:dyDescent="0.2">
      <c r="A23" s="13">
        <v>7</v>
      </c>
      <c r="B23" s="13" t="s">
        <v>24</v>
      </c>
      <c r="C23" s="6" t="s">
        <v>25</v>
      </c>
      <c r="D23" s="12" t="s">
        <v>93</v>
      </c>
      <c r="E23" s="12" t="s">
        <v>181</v>
      </c>
      <c r="F23" s="12" t="s">
        <v>82</v>
      </c>
      <c r="G23" s="12">
        <v>40.441641571390797</v>
      </c>
      <c r="H23" s="12">
        <v>-83.814504888238403</v>
      </c>
      <c r="I23" s="13">
        <v>2</v>
      </c>
      <c r="J23" s="4"/>
      <c r="K23" s="13" t="s">
        <v>79</v>
      </c>
      <c r="L23" s="13" t="s">
        <v>80</v>
      </c>
      <c r="M23" s="13" t="s">
        <v>79</v>
      </c>
      <c r="O23" s="39">
        <v>300</v>
      </c>
      <c r="Q23" s="4">
        <f t="shared" si="0"/>
        <v>2</v>
      </c>
      <c r="R23" s="4">
        <f t="shared" si="1"/>
        <v>0</v>
      </c>
      <c r="S23" s="4">
        <f t="shared" si="2"/>
        <v>2</v>
      </c>
    </row>
    <row r="24" spans="1:19" ht="14.1" customHeight="1" x14ac:dyDescent="0.2">
      <c r="A24" s="13">
        <v>7</v>
      </c>
      <c r="B24" s="13" t="s">
        <v>24</v>
      </c>
      <c r="C24" s="6" t="s">
        <v>25</v>
      </c>
      <c r="D24" s="12" t="s">
        <v>93</v>
      </c>
      <c r="E24" s="12" t="s">
        <v>182</v>
      </c>
      <c r="F24" s="12" t="s">
        <v>84</v>
      </c>
      <c r="G24" s="12">
        <v>40.444074805753303</v>
      </c>
      <c r="H24" s="12">
        <v>-83.817852285089003</v>
      </c>
      <c r="I24" s="13">
        <v>3.2</v>
      </c>
      <c r="J24" s="4"/>
      <c r="K24" s="13" t="s">
        <v>79</v>
      </c>
      <c r="L24" s="13" t="s">
        <v>80</v>
      </c>
      <c r="M24" s="13" t="s">
        <v>79</v>
      </c>
      <c r="O24" s="39">
        <v>420</v>
      </c>
      <c r="Q24" s="4">
        <f t="shared" si="0"/>
        <v>3.2</v>
      </c>
      <c r="R24" s="4">
        <f t="shared" si="1"/>
        <v>0</v>
      </c>
      <c r="S24" s="4">
        <f t="shared" si="2"/>
        <v>3.2</v>
      </c>
    </row>
    <row r="25" spans="1:19" ht="14.1" customHeight="1" x14ac:dyDescent="0.2">
      <c r="A25" s="13">
        <v>7</v>
      </c>
      <c r="B25" s="13" t="s">
        <v>24</v>
      </c>
      <c r="C25" s="6" t="s">
        <v>25</v>
      </c>
      <c r="D25" s="12" t="s">
        <v>93</v>
      </c>
      <c r="E25" s="12" t="s">
        <v>183</v>
      </c>
      <c r="F25" s="12" t="s">
        <v>97</v>
      </c>
      <c r="G25" s="12">
        <v>40.448206203288997</v>
      </c>
      <c r="H25" s="12">
        <v>-83.825727250756998</v>
      </c>
      <c r="I25" s="13">
        <v>7</v>
      </c>
      <c r="J25" s="4"/>
      <c r="K25" s="13" t="s">
        <v>79</v>
      </c>
      <c r="L25" s="13" t="s">
        <v>80</v>
      </c>
      <c r="M25" s="13" t="s">
        <v>79</v>
      </c>
      <c r="O25" s="39">
        <v>920</v>
      </c>
      <c r="Q25" s="4">
        <f t="shared" ref="Q25:Q31" si="3">IF(K25="y",$I25,0)</f>
        <v>7</v>
      </c>
      <c r="R25" s="4">
        <f t="shared" ref="R25:R31" si="4">IF(L25="y",$I25,0)</f>
        <v>0</v>
      </c>
      <c r="S25" s="4">
        <f t="shared" ref="S25:S31" si="5">IF(M25="y",$I25,0)</f>
        <v>7</v>
      </c>
    </row>
    <row r="26" spans="1:19" ht="14.1" customHeight="1" x14ac:dyDescent="0.2">
      <c r="A26" s="13">
        <v>7</v>
      </c>
      <c r="B26" s="13" t="s">
        <v>24</v>
      </c>
      <c r="C26" s="6" t="s">
        <v>25</v>
      </c>
      <c r="D26" s="12" t="s">
        <v>93</v>
      </c>
      <c r="E26" s="12" t="s">
        <v>184</v>
      </c>
      <c r="F26" s="12" t="s">
        <v>98</v>
      </c>
      <c r="G26" s="12">
        <v>40.450769828219101</v>
      </c>
      <c r="H26" s="12">
        <v>-83.833473470392207</v>
      </c>
      <c r="I26" s="13">
        <v>2.75</v>
      </c>
      <c r="J26" s="4"/>
      <c r="K26" s="13" t="s">
        <v>79</v>
      </c>
      <c r="L26" s="13" t="s">
        <v>80</v>
      </c>
      <c r="M26" s="13" t="s">
        <v>79</v>
      </c>
      <c r="O26" s="39">
        <v>360</v>
      </c>
      <c r="Q26" s="4">
        <f t="shared" si="3"/>
        <v>2.75</v>
      </c>
      <c r="R26" s="4">
        <f t="shared" si="4"/>
        <v>0</v>
      </c>
      <c r="S26" s="4">
        <f t="shared" si="5"/>
        <v>2.75</v>
      </c>
    </row>
    <row r="27" spans="1:19" ht="14.1" customHeight="1" x14ac:dyDescent="0.2">
      <c r="A27" s="13">
        <v>7</v>
      </c>
      <c r="B27" s="13" t="s">
        <v>24</v>
      </c>
      <c r="C27" s="6" t="s">
        <v>25</v>
      </c>
      <c r="D27" s="12" t="s">
        <v>93</v>
      </c>
      <c r="E27" s="12" t="s">
        <v>185</v>
      </c>
      <c r="F27" s="12" t="s">
        <v>99</v>
      </c>
      <c r="G27" s="12">
        <v>40.4516678902555</v>
      </c>
      <c r="H27" s="12">
        <v>-83.836241510095803</v>
      </c>
      <c r="I27" s="13">
        <v>0.75</v>
      </c>
      <c r="J27" s="4"/>
      <c r="K27" s="13" t="s">
        <v>79</v>
      </c>
      <c r="L27" s="13" t="s">
        <v>80</v>
      </c>
      <c r="M27" s="13" t="s">
        <v>79</v>
      </c>
      <c r="O27" s="39">
        <v>300</v>
      </c>
      <c r="Q27" s="4">
        <f t="shared" si="3"/>
        <v>0.75</v>
      </c>
      <c r="R27" s="4">
        <f t="shared" si="4"/>
        <v>0</v>
      </c>
      <c r="S27" s="4">
        <f t="shared" si="5"/>
        <v>0.75</v>
      </c>
    </row>
    <row r="28" spans="1:19" ht="14.1" customHeight="1" x14ac:dyDescent="0.2">
      <c r="A28" s="13">
        <v>7</v>
      </c>
      <c r="B28" s="13" t="s">
        <v>24</v>
      </c>
      <c r="C28" s="6" t="s">
        <v>25</v>
      </c>
      <c r="D28" s="12" t="s">
        <v>93</v>
      </c>
      <c r="E28" s="12" t="s">
        <v>186</v>
      </c>
      <c r="F28" s="12" t="s">
        <v>100</v>
      </c>
      <c r="G28" s="12">
        <v>40.453586437124898</v>
      </c>
      <c r="H28" s="12">
        <v>-83.842206742944498</v>
      </c>
      <c r="I28" s="13">
        <v>6.6</v>
      </c>
      <c r="J28" s="4"/>
      <c r="K28" s="13" t="s">
        <v>79</v>
      </c>
      <c r="L28" s="13" t="s">
        <v>80</v>
      </c>
      <c r="M28" s="13" t="s">
        <v>79</v>
      </c>
      <c r="O28" s="39">
        <v>850</v>
      </c>
      <c r="Q28" s="4">
        <f t="shared" si="3"/>
        <v>6.6</v>
      </c>
      <c r="R28" s="4">
        <f t="shared" si="4"/>
        <v>0</v>
      </c>
      <c r="S28" s="4">
        <f t="shared" si="5"/>
        <v>6.6</v>
      </c>
    </row>
    <row r="29" spans="1:19" ht="14.1" customHeight="1" x14ac:dyDescent="0.2">
      <c r="A29" s="13">
        <v>7</v>
      </c>
      <c r="B29" s="13" t="s">
        <v>24</v>
      </c>
      <c r="C29" s="6" t="s">
        <v>25</v>
      </c>
      <c r="D29" s="12" t="s">
        <v>93</v>
      </c>
      <c r="E29" s="12" t="s">
        <v>187</v>
      </c>
      <c r="F29" s="12" t="s">
        <v>101</v>
      </c>
      <c r="G29" s="12">
        <v>40.456051893523998</v>
      </c>
      <c r="H29" s="12">
        <v>-83.849931504907602</v>
      </c>
      <c r="I29" s="13">
        <v>5</v>
      </c>
      <c r="J29" s="4"/>
      <c r="K29" s="13" t="s">
        <v>79</v>
      </c>
      <c r="L29" s="13" t="s">
        <v>80</v>
      </c>
      <c r="M29" s="13" t="s">
        <v>79</v>
      </c>
      <c r="O29" s="39">
        <v>600</v>
      </c>
      <c r="Q29" s="4">
        <f t="shared" si="3"/>
        <v>5</v>
      </c>
      <c r="R29" s="4">
        <f t="shared" si="4"/>
        <v>0</v>
      </c>
      <c r="S29" s="4">
        <f t="shared" si="5"/>
        <v>5</v>
      </c>
    </row>
    <row r="30" spans="1:19" ht="14.1" customHeight="1" x14ac:dyDescent="0.2">
      <c r="A30" s="13">
        <v>7</v>
      </c>
      <c r="B30" s="13" t="s">
        <v>24</v>
      </c>
      <c r="C30" s="6" t="s">
        <v>25</v>
      </c>
      <c r="D30" s="12" t="s">
        <v>93</v>
      </c>
      <c r="E30" s="12" t="s">
        <v>188</v>
      </c>
      <c r="F30" s="12" t="s">
        <v>102</v>
      </c>
      <c r="G30" s="12">
        <v>40.4605743829853</v>
      </c>
      <c r="H30" s="12">
        <v>-83.863921907129594</v>
      </c>
      <c r="I30" s="13">
        <v>10.199999999999999</v>
      </c>
      <c r="J30" s="4"/>
      <c r="K30" s="13" t="s">
        <v>79</v>
      </c>
      <c r="L30" s="13" t="s">
        <v>80</v>
      </c>
      <c r="M30" s="13" t="s">
        <v>79</v>
      </c>
      <c r="O30" s="39">
        <v>1100</v>
      </c>
      <c r="Q30" s="4">
        <f t="shared" si="3"/>
        <v>10.199999999999999</v>
      </c>
      <c r="R30" s="4">
        <f t="shared" si="4"/>
        <v>0</v>
      </c>
      <c r="S30" s="4">
        <f t="shared" si="5"/>
        <v>10.199999999999999</v>
      </c>
    </row>
    <row r="31" spans="1:19" ht="14.1" customHeight="1" x14ac:dyDescent="0.2">
      <c r="A31" s="13">
        <v>7</v>
      </c>
      <c r="B31" s="13" t="s">
        <v>24</v>
      </c>
      <c r="C31" s="6" t="s">
        <v>25</v>
      </c>
      <c r="D31" s="12" t="s">
        <v>93</v>
      </c>
      <c r="E31" s="12" t="s">
        <v>189</v>
      </c>
      <c r="F31" s="12" t="s">
        <v>103</v>
      </c>
      <c r="G31" s="12">
        <v>40.462860001914699</v>
      </c>
      <c r="H31" s="12">
        <v>-83.871260430994596</v>
      </c>
      <c r="I31" s="13">
        <v>2.75</v>
      </c>
      <c r="J31" s="4"/>
      <c r="K31" s="13" t="s">
        <v>79</v>
      </c>
      <c r="L31" s="13" t="s">
        <v>80</v>
      </c>
      <c r="M31" s="13" t="s">
        <v>79</v>
      </c>
      <c r="O31" s="39">
        <v>440</v>
      </c>
      <c r="Q31" s="4">
        <f t="shared" si="3"/>
        <v>2.75</v>
      </c>
      <c r="R31" s="4">
        <f t="shared" si="4"/>
        <v>0</v>
      </c>
      <c r="S31" s="4">
        <f t="shared" si="5"/>
        <v>2.75</v>
      </c>
    </row>
    <row r="32" spans="1:19" ht="14.1" customHeight="1" x14ac:dyDescent="0.2">
      <c r="A32" s="13">
        <v>7</v>
      </c>
      <c r="B32" s="13" t="s">
        <v>24</v>
      </c>
      <c r="C32" s="6" t="s">
        <v>530</v>
      </c>
      <c r="D32" s="12" t="s">
        <v>328</v>
      </c>
      <c r="E32" s="12" t="s">
        <v>531</v>
      </c>
      <c r="F32" s="12" t="s">
        <v>82</v>
      </c>
      <c r="G32" s="12">
        <v>40.433028206509398</v>
      </c>
      <c r="H32" s="12">
        <v>-83.805313685640002</v>
      </c>
      <c r="I32" s="13">
        <v>4.5</v>
      </c>
      <c r="J32" s="4"/>
      <c r="K32" s="13" t="s">
        <v>79</v>
      </c>
      <c r="L32" s="13" t="s">
        <v>80</v>
      </c>
      <c r="M32" s="13" t="s">
        <v>79</v>
      </c>
      <c r="O32" s="39">
        <v>400</v>
      </c>
      <c r="Q32" s="4">
        <f t="shared" si="0"/>
        <v>4.5</v>
      </c>
      <c r="R32" s="4">
        <f t="shared" si="1"/>
        <v>0</v>
      </c>
      <c r="S32" s="4">
        <f t="shared" si="2"/>
        <v>4.5</v>
      </c>
    </row>
    <row r="33" spans="1:19" ht="14.1" customHeight="1" x14ac:dyDescent="0.2">
      <c r="A33" s="13">
        <v>7</v>
      </c>
      <c r="B33" s="13" t="s">
        <v>24</v>
      </c>
      <c r="C33" s="6" t="s">
        <v>26</v>
      </c>
      <c r="D33" s="12" t="s">
        <v>328</v>
      </c>
      <c r="E33" s="12" t="s">
        <v>190</v>
      </c>
      <c r="F33" s="12" t="s">
        <v>82</v>
      </c>
      <c r="G33" s="12">
        <v>40.325801587370002</v>
      </c>
      <c r="H33" s="12">
        <v>-83.663997283540496</v>
      </c>
      <c r="I33" s="13">
        <v>2</v>
      </c>
      <c r="J33" s="4"/>
      <c r="K33" s="13" t="s">
        <v>79</v>
      </c>
      <c r="L33" s="13" t="s">
        <v>80</v>
      </c>
      <c r="M33" s="13" t="s">
        <v>79</v>
      </c>
      <c r="O33" s="39">
        <v>400</v>
      </c>
      <c r="Q33" s="4">
        <f t="shared" si="0"/>
        <v>2</v>
      </c>
      <c r="R33" s="4">
        <f t="shared" si="1"/>
        <v>0</v>
      </c>
      <c r="S33" s="4">
        <f t="shared" si="2"/>
        <v>2</v>
      </c>
    </row>
    <row r="34" spans="1:19" ht="14.1" customHeight="1" x14ac:dyDescent="0.2">
      <c r="A34" s="13">
        <v>7</v>
      </c>
      <c r="B34" s="13" t="s">
        <v>24</v>
      </c>
      <c r="C34" s="6" t="s">
        <v>26</v>
      </c>
      <c r="D34" s="12" t="s">
        <v>328</v>
      </c>
      <c r="E34" s="12" t="s">
        <v>191</v>
      </c>
      <c r="F34" s="12" t="s">
        <v>84</v>
      </c>
      <c r="G34" s="12">
        <v>40.325556204392299</v>
      </c>
      <c r="H34" s="12">
        <v>-83.662387958131504</v>
      </c>
      <c r="I34" s="13">
        <v>2.5</v>
      </c>
      <c r="J34" s="4"/>
      <c r="K34" s="13" t="s">
        <v>79</v>
      </c>
      <c r="L34" s="13" t="s">
        <v>80</v>
      </c>
      <c r="M34" s="13" t="s">
        <v>79</v>
      </c>
      <c r="O34" s="39">
        <v>500</v>
      </c>
      <c r="Q34" s="4">
        <f t="shared" si="0"/>
        <v>2.5</v>
      </c>
      <c r="R34" s="4">
        <f t="shared" si="1"/>
        <v>0</v>
      </c>
      <c r="S34" s="4">
        <f t="shared" si="2"/>
        <v>2.5</v>
      </c>
    </row>
    <row r="35" spans="1:19" ht="14.1" customHeight="1" x14ac:dyDescent="0.2">
      <c r="A35" s="13">
        <v>7</v>
      </c>
      <c r="B35" s="13" t="s">
        <v>24</v>
      </c>
      <c r="C35" s="6" t="s">
        <v>26</v>
      </c>
      <c r="D35" s="12" t="s">
        <v>328</v>
      </c>
      <c r="E35" s="12" t="s">
        <v>192</v>
      </c>
      <c r="F35" s="12" t="s">
        <v>97</v>
      </c>
      <c r="G35" s="12">
        <v>40.324476508692896</v>
      </c>
      <c r="H35" s="12">
        <v>-83.662581077180604</v>
      </c>
      <c r="I35" s="13">
        <v>2.5</v>
      </c>
      <c r="J35" s="4"/>
      <c r="K35" s="13" t="s">
        <v>79</v>
      </c>
      <c r="L35" s="13" t="s">
        <v>80</v>
      </c>
      <c r="M35" s="13" t="s">
        <v>79</v>
      </c>
      <c r="O35" s="39">
        <v>500</v>
      </c>
      <c r="Q35" s="4">
        <f t="shared" si="0"/>
        <v>2.5</v>
      </c>
      <c r="R35" s="4">
        <f t="shared" si="1"/>
        <v>0</v>
      </c>
      <c r="S35" s="4">
        <f t="shared" si="2"/>
        <v>2.5</v>
      </c>
    </row>
    <row r="36" spans="1:19" ht="14.1" customHeight="1" x14ac:dyDescent="0.2">
      <c r="A36" s="13">
        <v>7</v>
      </c>
      <c r="B36" s="13" t="s">
        <v>24</v>
      </c>
      <c r="C36" s="6" t="s">
        <v>26</v>
      </c>
      <c r="D36" s="12" t="s">
        <v>328</v>
      </c>
      <c r="E36" s="12" t="s">
        <v>193</v>
      </c>
      <c r="F36" s="12" t="s">
        <v>98</v>
      </c>
      <c r="G36" s="12">
        <v>40.324754613781899</v>
      </c>
      <c r="H36" s="12">
        <v>-83.664168944917407</v>
      </c>
      <c r="I36" s="13">
        <v>2.5</v>
      </c>
      <c r="J36" s="4"/>
      <c r="K36" s="13" t="s">
        <v>79</v>
      </c>
      <c r="L36" s="13" t="s">
        <v>80</v>
      </c>
      <c r="M36" s="13" t="s">
        <v>79</v>
      </c>
      <c r="O36" s="39">
        <v>500</v>
      </c>
      <c r="Q36" s="4">
        <f t="shared" si="0"/>
        <v>2.5</v>
      </c>
      <c r="R36" s="4">
        <f t="shared" si="1"/>
        <v>0</v>
      </c>
      <c r="S36" s="4">
        <f t="shared" si="2"/>
        <v>2.5</v>
      </c>
    </row>
    <row r="37" spans="1:19" ht="14.1" customHeight="1" x14ac:dyDescent="0.2">
      <c r="A37" s="13">
        <v>7</v>
      </c>
      <c r="B37" s="13" t="s">
        <v>24</v>
      </c>
      <c r="C37" s="6" t="s">
        <v>27</v>
      </c>
      <c r="D37" s="12" t="s">
        <v>328</v>
      </c>
      <c r="E37" s="12" t="s">
        <v>194</v>
      </c>
      <c r="F37" s="12" t="s">
        <v>82</v>
      </c>
      <c r="G37" s="12">
        <v>40.323705118678902</v>
      </c>
      <c r="H37" s="12">
        <v>-83.588023537507794</v>
      </c>
      <c r="I37" s="13">
        <v>1.5</v>
      </c>
      <c r="J37" s="4"/>
      <c r="K37" s="13" t="s">
        <v>79</v>
      </c>
      <c r="L37" s="13" t="s">
        <v>80</v>
      </c>
      <c r="M37" s="13" t="s">
        <v>79</v>
      </c>
      <c r="O37" s="39">
        <v>400</v>
      </c>
      <c r="Q37" s="4">
        <f t="shared" si="0"/>
        <v>1.5</v>
      </c>
      <c r="R37" s="4">
        <f t="shared" si="1"/>
        <v>0</v>
      </c>
      <c r="S37" s="4">
        <f t="shared" si="2"/>
        <v>1.5</v>
      </c>
    </row>
    <row r="38" spans="1:19" ht="14.1" customHeight="1" x14ac:dyDescent="0.2">
      <c r="A38" s="13">
        <v>7</v>
      </c>
      <c r="B38" s="13" t="s">
        <v>24</v>
      </c>
      <c r="C38" s="6" t="s">
        <v>27</v>
      </c>
      <c r="D38" s="12" t="s">
        <v>328</v>
      </c>
      <c r="E38" s="12" t="s">
        <v>195</v>
      </c>
      <c r="F38" s="12" t="s">
        <v>84</v>
      </c>
      <c r="G38" s="12">
        <v>40.323214336588997</v>
      </c>
      <c r="H38" s="12">
        <v>-83.586221093049701</v>
      </c>
      <c r="I38" s="13">
        <v>2.5</v>
      </c>
      <c r="J38" s="4"/>
      <c r="K38" s="13" t="s">
        <v>79</v>
      </c>
      <c r="L38" s="13" t="s">
        <v>80</v>
      </c>
      <c r="M38" s="13" t="s">
        <v>79</v>
      </c>
      <c r="O38" s="39">
        <v>400</v>
      </c>
      <c r="Q38" s="4">
        <f t="shared" si="0"/>
        <v>2.5</v>
      </c>
      <c r="R38" s="4">
        <f t="shared" si="1"/>
        <v>0</v>
      </c>
      <c r="S38" s="4">
        <f t="shared" si="2"/>
        <v>2.5</v>
      </c>
    </row>
    <row r="39" spans="1:19" ht="14.1" customHeight="1" x14ac:dyDescent="0.2">
      <c r="A39" s="13">
        <v>7</v>
      </c>
      <c r="B39" s="13" t="s">
        <v>24</v>
      </c>
      <c r="C39" s="6" t="s">
        <v>27</v>
      </c>
      <c r="D39" s="12" t="s">
        <v>328</v>
      </c>
      <c r="E39" s="12" t="s">
        <v>196</v>
      </c>
      <c r="F39" s="12" t="s">
        <v>97</v>
      </c>
      <c r="G39" s="12">
        <v>40.321202092715701</v>
      </c>
      <c r="H39" s="12">
        <v>-83.584654682985004</v>
      </c>
      <c r="I39" s="13">
        <v>3.75</v>
      </c>
      <c r="J39" s="4"/>
      <c r="K39" s="13" t="s">
        <v>79</v>
      </c>
      <c r="L39" s="13" t="s">
        <v>80</v>
      </c>
      <c r="M39" s="13" t="s">
        <v>79</v>
      </c>
      <c r="O39" s="39">
        <v>500</v>
      </c>
      <c r="Q39" s="4">
        <f t="shared" si="0"/>
        <v>3.75</v>
      </c>
      <c r="R39" s="4">
        <f t="shared" si="1"/>
        <v>0</v>
      </c>
      <c r="S39" s="4">
        <f t="shared" si="2"/>
        <v>3.75</v>
      </c>
    </row>
    <row r="40" spans="1:19" ht="14.1" customHeight="1" x14ac:dyDescent="0.2">
      <c r="A40" s="13">
        <v>7</v>
      </c>
      <c r="B40" s="13" t="s">
        <v>532</v>
      </c>
      <c r="C40" s="6" t="s">
        <v>533</v>
      </c>
      <c r="D40" s="12" t="s">
        <v>328</v>
      </c>
      <c r="E40" s="12" t="s">
        <v>534</v>
      </c>
      <c r="F40" s="12" t="s">
        <v>82</v>
      </c>
      <c r="G40" s="12">
        <v>39.982963505895</v>
      </c>
      <c r="H40" s="12">
        <v>-84.202040944486001</v>
      </c>
      <c r="I40" s="13">
        <v>6.25</v>
      </c>
      <c r="J40" s="4"/>
      <c r="K40" s="13" t="s">
        <v>79</v>
      </c>
      <c r="L40" s="13" t="s">
        <v>79</v>
      </c>
      <c r="M40" s="13" t="s">
        <v>79</v>
      </c>
      <c r="O40" s="39">
        <v>750</v>
      </c>
      <c r="Q40" s="4">
        <f t="shared" si="0"/>
        <v>6.25</v>
      </c>
      <c r="R40" s="4">
        <f t="shared" si="1"/>
        <v>6.25</v>
      </c>
      <c r="S40" s="4">
        <f t="shared" si="2"/>
        <v>6.25</v>
      </c>
    </row>
    <row r="41" spans="1:19" ht="14.1" customHeight="1" x14ac:dyDescent="0.2">
      <c r="A41" s="13">
        <v>7</v>
      </c>
      <c r="B41" s="13" t="s">
        <v>532</v>
      </c>
      <c r="C41" s="6" t="s">
        <v>533</v>
      </c>
      <c r="D41" s="12" t="s">
        <v>328</v>
      </c>
      <c r="E41" s="12" t="s">
        <v>535</v>
      </c>
      <c r="F41" s="12" t="s">
        <v>84</v>
      </c>
      <c r="G41" s="12">
        <v>39.983744478900697</v>
      </c>
      <c r="H41" s="12">
        <v>-84.201236281781604</v>
      </c>
      <c r="I41" s="13">
        <v>2.25</v>
      </c>
      <c r="J41" s="4"/>
      <c r="K41" s="13" t="s">
        <v>79</v>
      </c>
      <c r="L41" s="13" t="s">
        <v>79</v>
      </c>
      <c r="M41" s="13" t="s">
        <v>79</v>
      </c>
      <c r="O41" s="39">
        <v>600</v>
      </c>
      <c r="Q41" s="4">
        <f t="shared" si="0"/>
        <v>2.25</v>
      </c>
      <c r="R41" s="4">
        <f t="shared" si="1"/>
        <v>2.25</v>
      </c>
      <c r="S41" s="4">
        <f t="shared" si="2"/>
        <v>2.25</v>
      </c>
    </row>
    <row r="42" spans="1:19" ht="14.1" customHeight="1" x14ac:dyDescent="0.2">
      <c r="A42" s="13">
        <v>7</v>
      </c>
      <c r="B42" s="13" t="s">
        <v>532</v>
      </c>
      <c r="C42" s="6" t="s">
        <v>533</v>
      </c>
      <c r="D42" s="12" t="s">
        <v>328</v>
      </c>
      <c r="E42" s="12" t="s">
        <v>536</v>
      </c>
      <c r="F42" s="12" t="s">
        <v>97</v>
      </c>
      <c r="G42" s="12">
        <v>39.985224192745797</v>
      </c>
      <c r="H42" s="12">
        <v>-84.201086078076798</v>
      </c>
      <c r="I42" s="13">
        <v>1</v>
      </c>
      <c r="J42" s="4"/>
      <c r="K42" s="13" t="s">
        <v>79</v>
      </c>
      <c r="L42" s="13" t="s">
        <v>79</v>
      </c>
      <c r="M42" s="13" t="s">
        <v>79</v>
      </c>
      <c r="O42" s="39">
        <v>300</v>
      </c>
      <c r="Q42" s="4">
        <f t="shared" si="0"/>
        <v>1</v>
      </c>
      <c r="R42" s="4">
        <f t="shared" si="1"/>
        <v>1</v>
      </c>
      <c r="S42" s="4">
        <f t="shared" si="2"/>
        <v>1</v>
      </c>
    </row>
    <row r="43" spans="1:19" ht="14.1" customHeight="1" x14ac:dyDescent="0.2">
      <c r="A43" s="13">
        <v>7</v>
      </c>
      <c r="B43" s="13" t="s">
        <v>532</v>
      </c>
      <c r="C43" s="6" t="s">
        <v>533</v>
      </c>
      <c r="D43" s="12" t="s">
        <v>328</v>
      </c>
      <c r="E43" s="12" t="s">
        <v>537</v>
      </c>
      <c r="F43" s="12" t="s">
        <v>98</v>
      </c>
      <c r="G43" s="12">
        <v>39.984402133455099</v>
      </c>
      <c r="H43" s="12">
        <v>-84.199530396848303</v>
      </c>
      <c r="I43" s="13">
        <v>2.5</v>
      </c>
      <c r="J43" s="4"/>
      <c r="K43" s="13" t="s">
        <v>79</v>
      </c>
      <c r="L43" s="13" t="s">
        <v>79</v>
      </c>
      <c r="M43" s="13" t="s">
        <v>79</v>
      </c>
      <c r="O43" s="39">
        <v>600</v>
      </c>
      <c r="Q43" s="4">
        <f t="shared" si="0"/>
        <v>2.5</v>
      </c>
      <c r="R43" s="4">
        <f t="shared" si="1"/>
        <v>2.5</v>
      </c>
      <c r="S43" s="4">
        <f t="shared" si="2"/>
        <v>2.5</v>
      </c>
    </row>
    <row r="44" spans="1:19" ht="14.1" customHeight="1" x14ac:dyDescent="0.2">
      <c r="A44" s="13">
        <v>7</v>
      </c>
      <c r="B44" s="13" t="s">
        <v>532</v>
      </c>
      <c r="C44" s="6" t="s">
        <v>538</v>
      </c>
      <c r="D44" s="12" t="s">
        <v>328</v>
      </c>
      <c r="E44" s="12" t="s">
        <v>539</v>
      </c>
      <c r="F44" s="12" t="s">
        <v>82</v>
      </c>
      <c r="G44" s="12">
        <v>40.130433367933897</v>
      </c>
      <c r="H44" s="12">
        <v>-84.216385398299394</v>
      </c>
      <c r="I44" s="13">
        <v>5.5</v>
      </c>
      <c r="J44" s="4"/>
      <c r="K44" s="13" t="s">
        <v>79</v>
      </c>
      <c r="L44" s="13" t="s">
        <v>80</v>
      </c>
      <c r="M44" s="13" t="s">
        <v>79</v>
      </c>
      <c r="O44" s="39">
        <v>600</v>
      </c>
      <c r="Q44" s="4">
        <f t="shared" si="0"/>
        <v>5.5</v>
      </c>
      <c r="R44" s="4">
        <f t="shared" si="1"/>
        <v>0</v>
      </c>
      <c r="S44" s="4">
        <f t="shared" si="2"/>
        <v>5.5</v>
      </c>
    </row>
    <row r="45" spans="1:19" ht="12.75" x14ac:dyDescent="0.2">
      <c r="A45" s="13">
        <v>7</v>
      </c>
      <c r="B45" s="13" t="s">
        <v>197</v>
      </c>
      <c r="C45" s="9" t="s">
        <v>540</v>
      </c>
      <c r="D45" s="12" t="s">
        <v>328</v>
      </c>
      <c r="E45" s="12" t="s">
        <v>541</v>
      </c>
      <c r="F45" s="12" t="s">
        <v>82</v>
      </c>
      <c r="G45" s="12">
        <v>39.856828760663802</v>
      </c>
      <c r="H45" s="12">
        <v>-84.328381656355901</v>
      </c>
      <c r="I45" s="24">
        <v>1</v>
      </c>
      <c r="J45" s="4"/>
      <c r="K45" s="13" t="s">
        <v>79</v>
      </c>
      <c r="L45" s="13" t="s">
        <v>80</v>
      </c>
      <c r="M45" s="13" t="s">
        <v>79</v>
      </c>
      <c r="O45" s="39">
        <v>400</v>
      </c>
      <c r="Q45" s="4">
        <f t="shared" si="0"/>
        <v>1</v>
      </c>
      <c r="R45" s="4">
        <f t="shared" si="1"/>
        <v>0</v>
      </c>
      <c r="S45" s="4">
        <f t="shared" si="2"/>
        <v>1</v>
      </c>
    </row>
    <row r="46" spans="1:19" ht="12.75" x14ac:dyDescent="0.2">
      <c r="A46" s="13">
        <v>7</v>
      </c>
      <c r="B46" s="13" t="s">
        <v>197</v>
      </c>
      <c r="C46" s="9" t="s">
        <v>198</v>
      </c>
      <c r="D46" s="12" t="s">
        <v>93</v>
      </c>
      <c r="E46" s="12" t="s">
        <v>199</v>
      </c>
      <c r="F46" s="12" t="s">
        <v>82</v>
      </c>
      <c r="G46" s="12">
        <v>39.800386099999997</v>
      </c>
      <c r="H46" s="12">
        <v>-84.101438900000005</v>
      </c>
      <c r="I46" s="13">
        <v>25.25</v>
      </c>
      <c r="J46" s="4"/>
      <c r="K46" s="13" t="s">
        <v>79</v>
      </c>
      <c r="L46" s="13" t="s">
        <v>80</v>
      </c>
      <c r="M46" s="13" t="s">
        <v>79</v>
      </c>
      <c r="O46" s="39">
        <v>2800</v>
      </c>
      <c r="Q46" s="4">
        <f t="shared" si="0"/>
        <v>25.25</v>
      </c>
      <c r="R46" s="4">
        <f t="shared" si="1"/>
        <v>0</v>
      </c>
      <c r="S46" s="4">
        <f t="shared" si="2"/>
        <v>25.25</v>
      </c>
    </row>
    <row r="47" spans="1:19" ht="12.75" x14ac:dyDescent="0.2">
      <c r="A47" s="13">
        <v>7</v>
      </c>
      <c r="B47" s="13" t="s">
        <v>197</v>
      </c>
      <c r="C47" s="9" t="s">
        <v>200</v>
      </c>
      <c r="D47" s="12" t="s">
        <v>93</v>
      </c>
      <c r="E47" s="12" t="s">
        <v>201</v>
      </c>
      <c r="F47" s="12" t="s">
        <v>82</v>
      </c>
      <c r="G47" s="13">
        <v>39.864331</v>
      </c>
      <c r="H47" s="13">
        <v>-84.222980000000007</v>
      </c>
      <c r="I47" s="13">
        <v>9.75</v>
      </c>
      <c r="J47" s="4"/>
      <c r="K47" s="13" t="s">
        <v>79</v>
      </c>
      <c r="L47" s="13" t="s">
        <v>80</v>
      </c>
      <c r="M47" s="13" t="s">
        <v>79</v>
      </c>
      <c r="O47" s="39">
        <v>1200</v>
      </c>
      <c r="Q47" s="4">
        <f t="shared" si="0"/>
        <v>9.75</v>
      </c>
      <c r="R47" s="4">
        <f t="shared" si="1"/>
        <v>0</v>
      </c>
      <c r="S47" s="4">
        <f t="shared" si="2"/>
        <v>9.75</v>
      </c>
    </row>
    <row r="48" spans="1:19" ht="12.75" x14ac:dyDescent="0.2">
      <c r="A48" s="13">
        <v>7</v>
      </c>
      <c r="B48" s="13" t="s">
        <v>34</v>
      </c>
      <c r="C48" s="9" t="s">
        <v>202</v>
      </c>
      <c r="D48" s="12" t="s">
        <v>328</v>
      </c>
      <c r="E48" s="12" t="s">
        <v>203</v>
      </c>
      <c r="F48" s="12" t="s">
        <v>82</v>
      </c>
      <c r="G48" s="12">
        <v>40.2681347892592</v>
      </c>
      <c r="H48" s="12">
        <v>-84.184370082590405</v>
      </c>
      <c r="I48" s="13">
        <v>3.75</v>
      </c>
      <c r="J48" s="4"/>
      <c r="K48" s="13" t="s">
        <v>79</v>
      </c>
      <c r="L48" s="13" t="s">
        <v>80</v>
      </c>
      <c r="M48" s="13" t="s">
        <v>79</v>
      </c>
      <c r="O48" s="39">
        <v>400</v>
      </c>
      <c r="Q48" s="4">
        <f t="shared" si="0"/>
        <v>3.75</v>
      </c>
      <c r="R48" s="4">
        <f t="shared" si="1"/>
        <v>0</v>
      </c>
      <c r="S48" s="4">
        <f t="shared" si="2"/>
        <v>3.75</v>
      </c>
    </row>
    <row r="49" spans="1:19" ht="12.75" x14ac:dyDescent="0.2">
      <c r="A49" s="13">
        <v>7</v>
      </c>
      <c r="B49" s="13" t="s">
        <v>34</v>
      </c>
      <c r="C49" s="9" t="s">
        <v>202</v>
      </c>
      <c r="D49" s="12" t="s">
        <v>328</v>
      </c>
      <c r="E49" s="12" t="s">
        <v>204</v>
      </c>
      <c r="F49" s="12" t="s">
        <v>84</v>
      </c>
      <c r="G49" s="12">
        <v>40.267078735218497</v>
      </c>
      <c r="H49" s="12">
        <v>-84.183983844492303</v>
      </c>
      <c r="I49" s="13">
        <v>2</v>
      </c>
      <c r="J49" s="4"/>
      <c r="K49" s="13" t="s">
        <v>79</v>
      </c>
      <c r="L49" s="13" t="s">
        <v>80</v>
      </c>
      <c r="M49" s="13" t="s">
        <v>79</v>
      </c>
      <c r="O49" s="39">
        <v>400</v>
      </c>
      <c r="Q49" s="4">
        <f t="shared" si="0"/>
        <v>2</v>
      </c>
      <c r="R49" s="4">
        <f t="shared" si="1"/>
        <v>0</v>
      </c>
      <c r="S49" s="4">
        <f t="shared" si="2"/>
        <v>2</v>
      </c>
    </row>
    <row r="50" spans="1:19" ht="12.75" x14ac:dyDescent="0.2">
      <c r="A50" s="13">
        <v>7</v>
      </c>
      <c r="B50" s="13" t="s">
        <v>34</v>
      </c>
      <c r="C50" s="9" t="s">
        <v>202</v>
      </c>
      <c r="D50" s="12" t="s">
        <v>328</v>
      </c>
      <c r="E50" s="12" t="s">
        <v>205</v>
      </c>
      <c r="F50" s="12" t="s">
        <v>97</v>
      </c>
      <c r="G50" s="12">
        <v>40.2673734496327</v>
      </c>
      <c r="H50" s="12">
        <v>-84.182610553476806</v>
      </c>
      <c r="I50" s="13">
        <v>1.75</v>
      </c>
      <c r="J50" s="4"/>
      <c r="K50" s="13" t="s">
        <v>79</v>
      </c>
      <c r="L50" s="13" t="s">
        <v>80</v>
      </c>
      <c r="M50" s="13" t="s">
        <v>79</v>
      </c>
      <c r="O50" s="39">
        <v>400</v>
      </c>
      <c r="Q50" s="4">
        <f t="shared" si="0"/>
        <v>1.75</v>
      </c>
      <c r="R50" s="4">
        <f t="shared" si="1"/>
        <v>0</v>
      </c>
      <c r="S50" s="4">
        <f t="shared" si="2"/>
        <v>1.75</v>
      </c>
    </row>
    <row r="51" spans="1:19" ht="12.75" x14ac:dyDescent="0.2">
      <c r="A51" s="13"/>
      <c r="B51" s="13"/>
      <c r="C51" s="9"/>
      <c r="D51" s="12"/>
      <c r="E51" s="12"/>
      <c r="F51" s="12"/>
      <c r="G51" s="12"/>
      <c r="H51" s="12"/>
      <c r="I51" s="13"/>
      <c r="J51" s="4"/>
      <c r="K51" s="13"/>
      <c r="L51" s="13"/>
      <c r="M51" s="13"/>
      <c r="O51" s="3"/>
    </row>
    <row r="52" spans="1:19" ht="12.75" x14ac:dyDescent="0.2">
      <c r="C52" s="4"/>
      <c r="D52" s="10"/>
      <c r="E52" s="10"/>
      <c r="F52" s="10"/>
      <c r="G52" s="51"/>
      <c r="H52" s="25" t="s">
        <v>42</v>
      </c>
      <c r="I52" s="26">
        <f>SUM(I8:I51)</f>
        <v>154.56</v>
      </c>
      <c r="J52" s="18"/>
      <c r="K52" s="4"/>
      <c r="L52" s="4"/>
      <c r="M52" s="4"/>
    </row>
    <row r="53" spans="1:19" ht="12.75" x14ac:dyDescent="0.2">
      <c r="C53" s="4"/>
      <c r="D53" s="10"/>
      <c r="E53" s="10"/>
      <c r="F53" s="10"/>
      <c r="G53" s="54"/>
      <c r="H53" s="54"/>
      <c r="I53" s="54"/>
      <c r="J53" s="55"/>
      <c r="K53" s="4"/>
      <c r="L53" s="4"/>
      <c r="M53" s="4"/>
      <c r="O53" s="19">
        <f>SUM(O8:O50)</f>
        <v>22235</v>
      </c>
      <c r="Q53" s="4">
        <f>SUM(Q8:Q52)</f>
        <v>154.56</v>
      </c>
      <c r="R53" s="4">
        <f>SUM(R8:R52)</f>
        <v>17.5</v>
      </c>
      <c r="S53" s="4">
        <f>SUM(S8:S52)</f>
        <v>130.66</v>
      </c>
    </row>
    <row r="54" spans="1:19" ht="12.75" x14ac:dyDescent="0.2">
      <c r="C54" s="4"/>
      <c r="D54" s="10"/>
      <c r="E54" s="10"/>
      <c r="F54" s="10"/>
      <c r="G54" s="4"/>
      <c r="H54" s="4"/>
      <c r="I54" s="4"/>
      <c r="J54" s="4"/>
      <c r="K54" s="4"/>
      <c r="L54" s="4"/>
      <c r="M54" s="4"/>
    </row>
    <row r="55" spans="1:19" ht="12.95" customHeight="1" x14ac:dyDescent="0.2">
      <c r="C55" s="4"/>
      <c r="D55" s="10"/>
      <c r="E55" s="10"/>
      <c r="F55" s="10"/>
      <c r="G55" s="211" t="s">
        <v>46</v>
      </c>
      <c r="H55" s="211"/>
      <c r="I55" s="211"/>
      <c r="J55" s="15" t="s">
        <v>41</v>
      </c>
      <c r="K55" s="13">
        <f>+Q53</f>
        <v>154.56</v>
      </c>
      <c r="L55" s="13">
        <f>+R53</f>
        <v>17.5</v>
      </c>
      <c r="M55" s="13">
        <f>+S53</f>
        <v>130.66</v>
      </c>
      <c r="O55" s="10">
        <f>SUM(K55:N55)</f>
        <v>302.72000000000003</v>
      </c>
    </row>
    <row r="56" spans="1:19" ht="12.75" x14ac:dyDescent="0.2">
      <c r="C56" s="4"/>
      <c r="D56" s="10"/>
      <c r="E56" s="10"/>
      <c r="F56" s="10"/>
      <c r="G56" s="4"/>
      <c r="H56" s="4"/>
      <c r="I56" s="4"/>
      <c r="J56" s="4"/>
      <c r="K56" s="4"/>
      <c r="L56" s="4"/>
      <c r="M56" s="4"/>
    </row>
    <row r="57" spans="1:19" ht="12.75" x14ac:dyDescent="0.2">
      <c r="C57" s="4"/>
      <c r="D57" s="10"/>
      <c r="E57" s="10"/>
      <c r="F57" s="10"/>
      <c r="G57" s="20"/>
      <c r="H57" s="20"/>
      <c r="I57" s="20"/>
      <c r="J57" s="15"/>
      <c r="K57" s="21">
        <f>+K55/$O55</f>
        <v>0.51057082452431291</v>
      </c>
      <c r="L57" s="21">
        <f>+L55/$O55</f>
        <v>5.7809196617336148E-2</v>
      </c>
      <c r="M57" s="21">
        <f>+M55/$O55</f>
        <v>0.43161997885835091</v>
      </c>
      <c r="O57" s="16">
        <f>+O53/O55</f>
        <v>73.450713530655378</v>
      </c>
    </row>
    <row r="58" spans="1:19" ht="12.75" x14ac:dyDescent="0.2">
      <c r="C58" s="4"/>
      <c r="D58" s="10"/>
      <c r="E58" s="10"/>
      <c r="F58" s="10"/>
      <c r="G58" s="20"/>
      <c r="H58" s="20"/>
      <c r="I58" s="20"/>
      <c r="J58" s="15"/>
      <c r="K58" s="4"/>
      <c r="L58" s="4"/>
      <c r="M58" s="4"/>
    </row>
    <row r="59" spans="1:19" ht="12.95" customHeight="1" x14ac:dyDescent="0.2">
      <c r="C59" s="4"/>
      <c r="D59" s="10"/>
      <c r="E59" s="10"/>
      <c r="F59" s="10"/>
      <c r="G59" s="4"/>
      <c r="H59" s="4"/>
      <c r="I59" s="4"/>
      <c r="J59" s="4"/>
      <c r="K59" s="21">
        <f>+K60/$O53</f>
        <v>0.40845665961945027</v>
      </c>
      <c r="L59" s="21">
        <f>+L60/$O53</f>
        <v>4.6247357293868911E-2</v>
      </c>
      <c r="M59" s="21">
        <f>+M60/$O53</f>
        <v>0.34529598308668069</v>
      </c>
    </row>
    <row r="60" spans="1:19" ht="12.75" x14ac:dyDescent="0.2">
      <c r="C60" s="4"/>
      <c r="D60" s="10"/>
      <c r="E60" s="10"/>
      <c r="F60" s="10"/>
      <c r="G60" s="18"/>
      <c r="H60" s="30"/>
      <c r="I60" s="30" t="s">
        <v>47</v>
      </c>
      <c r="J60" s="15" t="s">
        <v>41</v>
      </c>
      <c r="K60" s="22">
        <f>+K55*O57*0.8</f>
        <v>9082.033826638477</v>
      </c>
      <c r="L60" s="22">
        <f>+L55*O57*0.8</f>
        <v>1028.3099894291752</v>
      </c>
      <c r="M60" s="22">
        <f>+M55*O57*0.8</f>
        <v>7677.6561839323449</v>
      </c>
    </row>
    <row r="61" spans="1:19" ht="12.75" x14ac:dyDescent="0.2">
      <c r="C61" s="4"/>
      <c r="D61" s="10"/>
      <c r="E61" s="10"/>
      <c r="F61" s="10"/>
      <c r="G61" s="4"/>
      <c r="H61" s="28"/>
      <c r="I61" s="29" t="s">
        <v>77</v>
      </c>
      <c r="J61" s="15" t="s">
        <v>41</v>
      </c>
      <c r="K61" s="22">
        <f>IF(L61+M61&gt;0,0,IF(K60+L60+M60=0,0,O53*0.2))</f>
        <v>0</v>
      </c>
      <c r="L61" s="22">
        <f>IF(M61&gt;0,0,IF(L60+M60=0,0,O53*0.2))</f>
        <v>0</v>
      </c>
      <c r="M61" s="22">
        <f>IF(M60=0,0,O53*0.2)</f>
        <v>4447</v>
      </c>
    </row>
    <row r="62" spans="1:19" ht="12.75" x14ac:dyDescent="0.2">
      <c r="C62" s="4"/>
      <c r="D62" s="10"/>
      <c r="E62" s="10"/>
      <c r="F62" s="10"/>
      <c r="G62" s="4"/>
      <c r="H62" s="4"/>
      <c r="I62" s="4"/>
      <c r="J62" s="4"/>
      <c r="K62" s="4"/>
      <c r="L62" s="4"/>
      <c r="M62" s="4"/>
    </row>
    <row r="63" spans="1:19" ht="12.75" x14ac:dyDescent="0.2">
      <c r="C63" s="4"/>
      <c r="D63" s="10"/>
      <c r="E63" s="10"/>
      <c r="F63" s="10"/>
      <c r="G63" s="4"/>
      <c r="H63" s="4"/>
      <c r="I63" s="4"/>
      <c r="J63" s="4"/>
      <c r="K63" s="4"/>
      <c r="L63" s="4"/>
      <c r="M63" s="4"/>
    </row>
    <row r="64" spans="1:19" ht="12.75" x14ac:dyDescent="0.2">
      <c r="C64" s="4"/>
      <c r="D64" s="10"/>
      <c r="E64" s="10"/>
      <c r="F64" s="10"/>
      <c r="G64" s="4"/>
      <c r="H64" s="4"/>
      <c r="I64" s="4"/>
      <c r="J64" s="4"/>
      <c r="K64" s="4"/>
      <c r="L64" s="4"/>
      <c r="M64" s="4"/>
    </row>
    <row r="65" spans="3:15" ht="12.75" customHeight="1" x14ac:dyDescent="0.2">
      <c r="C65" s="4"/>
      <c r="D65" s="10"/>
      <c r="E65" s="10"/>
      <c r="F65" s="214" t="s">
        <v>48</v>
      </c>
      <c r="G65" s="214"/>
      <c r="H65" s="214"/>
      <c r="I65" s="214"/>
      <c r="J65" s="214"/>
      <c r="K65" s="214"/>
      <c r="L65" s="214"/>
      <c r="M65" s="215"/>
      <c r="N65" s="212">
        <f>IF(COUNT(O8:O50)=COUNT(A8:A50),O53,"Not Complete")</f>
        <v>22235</v>
      </c>
      <c r="O65" s="213"/>
    </row>
    <row r="66" spans="3:15" ht="12.75" customHeight="1" x14ac:dyDescent="0.2">
      <c r="C66" s="4"/>
      <c r="D66" s="10"/>
      <c r="E66" s="10"/>
      <c r="F66" s="214"/>
      <c r="G66" s="214"/>
      <c r="H66" s="214"/>
      <c r="I66" s="214"/>
      <c r="J66" s="214"/>
      <c r="K66" s="214"/>
      <c r="L66" s="214"/>
      <c r="M66" s="215"/>
      <c r="N66" s="213"/>
      <c r="O66" s="213"/>
    </row>
    <row r="67" spans="3:15" ht="12.75" x14ac:dyDescent="0.2">
      <c r="C67" s="4"/>
      <c r="D67" s="10"/>
      <c r="E67" s="10"/>
      <c r="F67" s="10"/>
      <c r="G67" s="4"/>
      <c r="H67" s="4"/>
      <c r="I67" s="4"/>
      <c r="J67" s="4"/>
      <c r="K67" s="4"/>
      <c r="L67" s="4"/>
      <c r="M67" s="4"/>
    </row>
    <row r="68" spans="3:15" ht="12.75" x14ac:dyDescent="0.2">
      <c r="C68" s="4"/>
      <c r="D68" s="10"/>
      <c r="E68" s="10"/>
      <c r="F68" s="10"/>
      <c r="G68" s="4"/>
      <c r="H68" s="4"/>
      <c r="I68" s="4"/>
      <c r="J68" s="4"/>
      <c r="K68" s="4"/>
      <c r="L68" s="4"/>
      <c r="M68" s="4"/>
    </row>
    <row r="69" spans="3:15" ht="12.75" x14ac:dyDescent="0.2">
      <c r="C69" s="4"/>
      <c r="D69" s="10"/>
      <c r="E69" s="10"/>
      <c r="F69" s="10"/>
      <c r="G69" s="4"/>
      <c r="H69" s="4"/>
      <c r="I69" s="4"/>
      <c r="J69" s="4"/>
      <c r="K69" s="4"/>
      <c r="L69" s="4"/>
      <c r="M69" s="4"/>
    </row>
    <row r="70" spans="3:15" ht="12.75" x14ac:dyDescent="0.2">
      <c r="C70" s="4"/>
      <c r="D70" s="10"/>
      <c r="E70" s="10"/>
      <c r="F70" s="10"/>
      <c r="G70" s="4"/>
      <c r="H70" s="4"/>
      <c r="I70" s="4"/>
      <c r="J70" s="4"/>
      <c r="K70" s="4"/>
      <c r="L70" s="4"/>
      <c r="M70" s="4"/>
    </row>
    <row r="71" spans="3:15" ht="12.75" x14ac:dyDescent="0.2">
      <c r="C71" s="4"/>
      <c r="D71" s="10"/>
      <c r="E71" s="10"/>
      <c r="F71" s="10"/>
      <c r="G71" s="4"/>
      <c r="H71" s="4"/>
      <c r="I71" s="4"/>
      <c r="J71" s="4"/>
      <c r="K71" s="4"/>
      <c r="L71" s="4"/>
      <c r="M71" s="4"/>
    </row>
    <row r="72" spans="3:15" ht="12.75" x14ac:dyDescent="0.2">
      <c r="C72" s="4"/>
      <c r="D72" s="10"/>
      <c r="E72" s="10"/>
      <c r="F72" s="10"/>
      <c r="G72" s="4"/>
      <c r="H72" s="4"/>
      <c r="I72" s="4"/>
      <c r="J72" s="4"/>
      <c r="K72" s="4"/>
      <c r="L72" s="4"/>
      <c r="M72" s="4"/>
    </row>
    <row r="73" spans="3:15" ht="12.75" x14ac:dyDescent="0.2">
      <c r="C73" s="4"/>
      <c r="D73" s="10"/>
      <c r="E73" s="10"/>
      <c r="F73" s="10"/>
      <c r="G73" s="4"/>
      <c r="H73" s="4"/>
      <c r="I73" s="4"/>
      <c r="J73" s="4"/>
      <c r="K73" s="4"/>
      <c r="L73" s="4"/>
      <c r="M73" s="4"/>
    </row>
    <row r="74" spans="3:15" ht="12.75" x14ac:dyDescent="0.2">
      <c r="C74" s="4"/>
      <c r="D74" s="10"/>
      <c r="E74" s="10"/>
      <c r="F74" s="10"/>
      <c r="G74" s="4"/>
      <c r="H74" s="4"/>
      <c r="I74" s="4"/>
      <c r="J74" s="4"/>
      <c r="K74" s="4"/>
      <c r="L74" s="4"/>
      <c r="M74" s="4"/>
    </row>
    <row r="75" spans="3:15" ht="12.75" x14ac:dyDescent="0.2">
      <c r="C75" s="4"/>
      <c r="D75" s="10"/>
      <c r="E75" s="10"/>
      <c r="F75" s="10"/>
      <c r="G75" s="4"/>
      <c r="H75" s="4"/>
      <c r="I75" s="4"/>
      <c r="J75" s="4"/>
      <c r="K75" s="4"/>
      <c r="L75" s="4"/>
      <c r="M75" s="4"/>
    </row>
    <row r="76" spans="3:15" ht="12.75" x14ac:dyDescent="0.2">
      <c r="C76" s="4"/>
      <c r="D76" s="10"/>
      <c r="E76" s="10"/>
      <c r="F76" s="10"/>
      <c r="G76" s="4"/>
      <c r="H76" s="4"/>
      <c r="I76" s="4"/>
      <c r="J76" s="4"/>
      <c r="K76" s="4"/>
      <c r="L76" s="4"/>
      <c r="M76" s="4"/>
    </row>
    <row r="77" spans="3:15" ht="12.75" x14ac:dyDescent="0.2">
      <c r="C77" s="4"/>
      <c r="D77" s="10"/>
      <c r="E77" s="10"/>
      <c r="F77" s="10"/>
      <c r="G77" s="4"/>
      <c r="H77" s="4"/>
      <c r="I77" s="4"/>
      <c r="J77" s="4"/>
      <c r="K77" s="4"/>
      <c r="L77" s="4"/>
      <c r="M77" s="4"/>
    </row>
    <row r="78" spans="3:15" ht="12.75" x14ac:dyDescent="0.2">
      <c r="C78" s="4"/>
      <c r="D78" s="10"/>
      <c r="E78" s="10"/>
      <c r="F78" s="10"/>
      <c r="G78" s="4"/>
      <c r="H78" s="4"/>
      <c r="I78" s="4"/>
      <c r="J78" s="4"/>
      <c r="K78" s="4"/>
      <c r="L78" s="4"/>
      <c r="M78" s="4"/>
    </row>
    <row r="79" spans="3:15" ht="12.75" x14ac:dyDescent="0.2">
      <c r="C79" s="4"/>
      <c r="D79" s="10"/>
      <c r="E79" s="10"/>
      <c r="F79" s="10"/>
      <c r="G79" s="4"/>
      <c r="H79" s="4"/>
      <c r="I79" s="4"/>
      <c r="J79" s="4"/>
      <c r="K79" s="4"/>
      <c r="L79" s="4"/>
      <c r="M79" s="4"/>
    </row>
    <row r="80" spans="3:15" ht="12.75" x14ac:dyDescent="0.2">
      <c r="C80" s="4"/>
      <c r="D80" s="10"/>
      <c r="E80" s="10"/>
      <c r="F80" s="10"/>
      <c r="G80" s="4"/>
      <c r="H80" s="4"/>
      <c r="I80" s="4"/>
      <c r="J80" s="4"/>
      <c r="K80" s="4"/>
      <c r="L80" s="4"/>
      <c r="M80" s="4"/>
    </row>
    <row r="81" spans="4:6" s="4" customFormat="1" ht="12.75" x14ac:dyDescent="0.2">
      <c r="D81" s="10"/>
      <c r="E81" s="10"/>
      <c r="F81" s="10"/>
    </row>
    <row r="82" spans="4:6" s="4" customFormat="1" ht="12.75" x14ac:dyDescent="0.2">
      <c r="D82" s="10"/>
      <c r="E82" s="10"/>
      <c r="F82" s="10"/>
    </row>
    <row r="83" spans="4:6" s="4" customFormat="1" ht="12.75" x14ac:dyDescent="0.2">
      <c r="D83" s="10"/>
      <c r="E83" s="10"/>
      <c r="F83" s="10"/>
    </row>
    <row r="84" spans="4:6" s="4" customFormat="1" ht="12.75" x14ac:dyDescent="0.2">
      <c r="D84" s="10"/>
      <c r="E84" s="10"/>
      <c r="F84" s="10"/>
    </row>
    <row r="85" spans="4:6" s="4" customFormat="1" ht="12.75" x14ac:dyDescent="0.2">
      <c r="D85" s="10"/>
      <c r="E85" s="10"/>
      <c r="F85" s="10"/>
    </row>
    <row r="86" spans="4:6" s="4" customFormat="1" ht="12.75" x14ac:dyDescent="0.2">
      <c r="D86" s="10"/>
      <c r="E86" s="10"/>
      <c r="F86" s="10"/>
    </row>
    <row r="87" spans="4:6" s="4" customFormat="1" ht="12.75" x14ac:dyDescent="0.2">
      <c r="D87" s="10"/>
      <c r="E87" s="10"/>
      <c r="F87" s="10"/>
    </row>
    <row r="88" spans="4:6" s="4" customFormat="1" ht="12.75" x14ac:dyDescent="0.2">
      <c r="D88" s="10"/>
      <c r="E88" s="10"/>
      <c r="F88" s="10"/>
    </row>
    <row r="89" spans="4:6" s="4" customFormat="1" ht="12.75" x14ac:dyDescent="0.2">
      <c r="D89" s="10"/>
      <c r="E89" s="10"/>
      <c r="F89" s="10"/>
    </row>
    <row r="90" spans="4:6" s="4" customFormat="1" ht="12.75" x14ac:dyDescent="0.2">
      <c r="D90" s="10"/>
      <c r="E90" s="10"/>
      <c r="F90" s="10"/>
    </row>
    <row r="91" spans="4:6" s="4" customFormat="1" ht="12.75" x14ac:dyDescent="0.2">
      <c r="D91" s="10"/>
      <c r="E91" s="10"/>
      <c r="F91" s="10"/>
    </row>
    <row r="92" spans="4:6" s="4" customFormat="1" ht="12.75" x14ac:dyDescent="0.2">
      <c r="D92" s="10"/>
      <c r="E92" s="10"/>
      <c r="F92" s="10"/>
    </row>
    <row r="93" spans="4:6" s="4" customFormat="1" ht="12.75" x14ac:dyDescent="0.2">
      <c r="D93" s="10"/>
      <c r="E93" s="10"/>
      <c r="F93" s="10"/>
    </row>
    <row r="94" spans="4:6" s="4" customFormat="1" ht="12.75" x14ac:dyDescent="0.2">
      <c r="D94" s="10"/>
      <c r="E94" s="10"/>
      <c r="F94" s="10"/>
    </row>
    <row r="95" spans="4:6" s="4" customFormat="1" ht="12.75" x14ac:dyDescent="0.2">
      <c r="D95" s="10"/>
      <c r="E95" s="10"/>
      <c r="F95" s="10"/>
    </row>
    <row r="96" spans="4:6" s="4" customFormat="1" ht="12.75" x14ac:dyDescent="0.2">
      <c r="D96" s="10"/>
      <c r="E96" s="10"/>
      <c r="F96" s="10"/>
    </row>
    <row r="97" spans="4:6" s="4" customFormat="1" ht="12.75" x14ac:dyDescent="0.2">
      <c r="D97" s="10"/>
      <c r="E97" s="10"/>
      <c r="F97" s="10"/>
    </row>
    <row r="98" spans="4:6" s="4" customFormat="1" ht="12.75" x14ac:dyDescent="0.2">
      <c r="D98" s="10"/>
      <c r="E98" s="10"/>
      <c r="F98" s="10"/>
    </row>
    <row r="99" spans="4:6" s="4" customFormat="1" ht="12.75" x14ac:dyDescent="0.2">
      <c r="D99" s="10"/>
      <c r="E99" s="10"/>
      <c r="F99" s="10"/>
    </row>
    <row r="100" spans="4:6" s="4" customFormat="1" ht="12.75" x14ac:dyDescent="0.2">
      <c r="D100" s="10"/>
      <c r="E100" s="10"/>
      <c r="F100" s="10"/>
    </row>
    <row r="101" spans="4:6" s="4" customFormat="1" ht="12.75" x14ac:dyDescent="0.2">
      <c r="D101" s="10"/>
      <c r="E101" s="10"/>
      <c r="F101" s="10"/>
    </row>
    <row r="102" spans="4:6" s="4" customFormat="1" ht="12.75" x14ac:dyDescent="0.2">
      <c r="D102" s="10"/>
      <c r="E102" s="10"/>
      <c r="F102" s="10"/>
    </row>
    <row r="103" spans="4:6" s="4" customFormat="1" ht="12.75" x14ac:dyDescent="0.2">
      <c r="D103" s="10"/>
      <c r="E103" s="10"/>
      <c r="F103" s="10"/>
    </row>
    <row r="104" spans="4:6" s="4" customFormat="1" ht="12.75" x14ac:dyDescent="0.2">
      <c r="D104" s="10"/>
      <c r="E104" s="10"/>
      <c r="F104" s="10"/>
    </row>
    <row r="105" spans="4:6" s="4" customFormat="1" ht="12.75" x14ac:dyDescent="0.2">
      <c r="D105" s="10"/>
      <c r="E105" s="10"/>
      <c r="F105" s="10"/>
    </row>
    <row r="106" spans="4:6" s="4" customFormat="1" ht="12.75" x14ac:dyDescent="0.2">
      <c r="D106" s="10"/>
      <c r="E106" s="10"/>
      <c r="F106" s="10"/>
    </row>
    <row r="107" spans="4:6" s="4" customFormat="1" ht="12.75" x14ac:dyDescent="0.2">
      <c r="D107" s="10"/>
      <c r="E107" s="10"/>
      <c r="F107" s="10"/>
    </row>
    <row r="108" spans="4:6" s="4" customFormat="1" ht="12.75" x14ac:dyDescent="0.2">
      <c r="D108" s="10"/>
      <c r="E108" s="10"/>
      <c r="F108" s="10"/>
    </row>
    <row r="109" spans="4:6" s="4" customFormat="1" ht="12.75" x14ac:dyDescent="0.2">
      <c r="D109" s="10"/>
      <c r="E109" s="10"/>
      <c r="F109" s="10"/>
    </row>
    <row r="110" spans="4:6" s="4" customFormat="1" ht="12.75" x14ac:dyDescent="0.2">
      <c r="D110" s="10"/>
      <c r="E110" s="10"/>
      <c r="F110" s="10"/>
    </row>
    <row r="111" spans="4:6" s="4" customFormat="1" ht="12.75" x14ac:dyDescent="0.2">
      <c r="D111" s="10"/>
      <c r="E111" s="10"/>
      <c r="F111" s="10"/>
    </row>
    <row r="112" spans="4:6" s="4" customFormat="1" ht="12.75" x14ac:dyDescent="0.2">
      <c r="D112" s="10"/>
      <c r="E112" s="10"/>
      <c r="F112" s="10"/>
    </row>
    <row r="113" spans="4:6" s="4" customFormat="1" ht="12.75" x14ac:dyDescent="0.2">
      <c r="D113" s="10"/>
      <c r="E113" s="10"/>
      <c r="F113" s="10"/>
    </row>
    <row r="114" spans="4:6" s="4" customFormat="1" ht="12.75" x14ac:dyDescent="0.2">
      <c r="D114" s="10"/>
      <c r="E114" s="10"/>
      <c r="F114" s="10"/>
    </row>
    <row r="115" spans="4:6" s="4" customFormat="1" ht="12.75" x14ac:dyDescent="0.2">
      <c r="D115" s="10"/>
      <c r="E115" s="10"/>
      <c r="F115" s="10"/>
    </row>
    <row r="116" spans="4:6" s="4" customFormat="1" ht="12.75" x14ac:dyDescent="0.2">
      <c r="D116" s="10"/>
      <c r="E116" s="10"/>
      <c r="F116" s="10"/>
    </row>
    <row r="117" spans="4:6" s="4" customFormat="1" ht="12.75" x14ac:dyDescent="0.2">
      <c r="D117" s="10"/>
      <c r="E117" s="10"/>
      <c r="F117" s="10"/>
    </row>
    <row r="118" spans="4:6" s="4" customFormat="1" ht="12.75" x14ac:dyDescent="0.2">
      <c r="D118" s="10"/>
      <c r="E118" s="10"/>
      <c r="F118" s="10"/>
    </row>
    <row r="119" spans="4:6" s="4" customFormat="1" ht="12.75" x14ac:dyDescent="0.2">
      <c r="D119" s="10"/>
      <c r="E119" s="10"/>
      <c r="F119" s="10"/>
    </row>
    <row r="120" spans="4:6" s="4" customFormat="1" ht="12.75" x14ac:dyDescent="0.2">
      <c r="D120" s="10"/>
      <c r="E120" s="10"/>
      <c r="F120" s="10"/>
    </row>
    <row r="121" spans="4:6" s="4" customFormat="1" ht="12.75" x14ac:dyDescent="0.2">
      <c r="D121" s="10"/>
      <c r="E121" s="10"/>
      <c r="F121" s="10"/>
    </row>
    <row r="122" spans="4:6" s="4" customFormat="1" ht="12.75" x14ac:dyDescent="0.2">
      <c r="D122" s="10"/>
      <c r="E122" s="10"/>
      <c r="F122" s="10"/>
    </row>
    <row r="123" spans="4:6" s="4" customFormat="1" ht="12.75" x14ac:dyDescent="0.2">
      <c r="D123" s="10"/>
      <c r="E123" s="10"/>
      <c r="F123" s="10"/>
    </row>
    <row r="124" spans="4:6" s="4" customFormat="1" ht="12.75" x14ac:dyDescent="0.2">
      <c r="D124" s="10"/>
      <c r="E124" s="10"/>
      <c r="F124" s="10"/>
    </row>
    <row r="125" spans="4:6" s="4" customFormat="1" ht="12.75" x14ac:dyDescent="0.2">
      <c r="D125" s="10"/>
      <c r="E125" s="10"/>
      <c r="F125" s="10"/>
    </row>
    <row r="126" spans="4:6" s="4" customFormat="1" ht="12.75" x14ac:dyDescent="0.2">
      <c r="D126" s="10"/>
      <c r="E126" s="10"/>
      <c r="F126" s="10"/>
    </row>
    <row r="127" spans="4:6" s="4" customFormat="1" ht="12.75" x14ac:dyDescent="0.2">
      <c r="D127" s="10"/>
      <c r="E127" s="10"/>
      <c r="F127" s="10"/>
    </row>
    <row r="128" spans="4:6" s="4" customFormat="1" ht="12.75" x14ac:dyDescent="0.2">
      <c r="D128" s="10"/>
      <c r="E128" s="10"/>
      <c r="F128" s="10"/>
    </row>
    <row r="129" spans="4:6" s="4" customFormat="1" ht="12.75" x14ac:dyDescent="0.2">
      <c r="D129" s="10"/>
      <c r="E129" s="10"/>
      <c r="F129" s="10"/>
    </row>
    <row r="130" spans="4:6" s="4" customFormat="1" ht="12.75" x14ac:dyDescent="0.2">
      <c r="D130" s="10"/>
      <c r="E130" s="10"/>
      <c r="F130" s="10"/>
    </row>
    <row r="131" spans="4:6" s="4" customFormat="1" ht="12.75" x14ac:dyDescent="0.2">
      <c r="D131" s="10"/>
      <c r="E131" s="10"/>
      <c r="F131" s="10"/>
    </row>
    <row r="132" spans="4:6" s="4" customFormat="1" ht="12.75" x14ac:dyDescent="0.2">
      <c r="D132" s="10"/>
      <c r="E132" s="10"/>
      <c r="F132" s="10"/>
    </row>
    <row r="133" spans="4:6" s="4" customFormat="1" ht="12.75" x14ac:dyDescent="0.2">
      <c r="D133" s="10"/>
      <c r="E133" s="10"/>
      <c r="F133" s="10"/>
    </row>
    <row r="134" spans="4:6" s="4" customFormat="1" ht="12.75" x14ac:dyDescent="0.2">
      <c r="D134" s="10"/>
      <c r="E134" s="10"/>
      <c r="F134" s="10"/>
    </row>
    <row r="135" spans="4:6" s="4" customFormat="1" ht="12.75" x14ac:dyDescent="0.2">
      <c r="D135" s="10"/>
      <c r="E135" s="10"/>
      <c r="F135" s="10"/>
    </row>
    <row r="136" spans="4:6" s="4" customFormat="1" ht="12.75" x14ac:dyDescent="0.2">
      <c r="D136" s="10"/>
      <c r="E136" s="10"/>
      <c r="F136" s="10"/>
    </row>
    <row r="137" spans="4:6" s="4" customFormat="1" ht="12.75" x14ac:dyDescent="0.2">
      <c r="D137" s="10"/>
      <c r="E137" s="10"/>
      <c r="F137" s="10"/>
    </row>
    <row r="138" spans="4:6" s="4" customFormat="1" ht="12.75" x14ac:dyDescent="0.2">
      <c r="D138" s="10"/>
      <c r="E138" s="10"/>
      <c r="F138" s="10"/>
    </row>
    <row r="139" spans="4:6" s="4" customFormat="1" ht="12.75" x14ac:dyDescent="0.2">
      <c r="D139" s="10"/>
      <c r="E139" s="10"/>
      <c r="F139" s="10"/>
    </row>
    <row r="140" spans="4:6" s="4" customFormat="1" ht="12.75" x14ac:dyDescent="0.2">
      <c r="D140" s="10"/>
      <c r="E140" s="10"/>
      <c r="F140" s="10"/>
    </row>
    <row r="141" spans="4:6" s="4" customFormat="1" ht="12.75" x14ac:dyDescent="0.2">
      <c r="D141" s="10"/>
      <c r="E141" s="10"/>
      <c r="F141" s="10"/>
    </row>
    <row r="142" spans="4:6" s="4" customFormat="1" ht="12.75" x14ac:dyDescent="0.2">
      <c r="D142" s="10"/>
      <c r="E142" s="10"/>
      <c r="F142" s="10"/>
    </row>
    <row r="143" spans="4:6" s="4" customFormat="1" ht="12.75" x14ac:dyDescent="0.2">
      <c r="D143" s="10"/>
      <c r="E143" s="10"/>
      <c r="F143" s="10"/>
    </row>
    <row r="144" spans="4:6" s="4" customFormat="1" ht="12.75" x14ac:dyDescent="0.2">
      <c r="D144" s="10"/>
      <c r="E144" s="10"/>
      <c r="F144" s="10"/>
    </row>
    <row r="145" spans="4:6" s="4" customFormat="1" ht="12.75" x14ac:dyDescent="0.2">
      <c r="D145" s="10"/>
      <c r="E145" s="10"/>
      <c r="F145" s="10"/>
    </row>
    <row r="146" spans="4:6" s="4" customFormat="1" ht="12.75" x14ac:dyDescent="0.2">
      <c r="D146" s="10"/>
      <c r="E146" s="10"/>
      <c r="F146" s="10"/>
    </row>
    <row r="147" spans="4:6" s="4" customFormat="1" ht="12.75" x14ac:dyDescent="0.2">
      <c r="D147" s="10"/>
      <c r="E147" s="10"/>
      <c r="F147" s="10"/>
    </row>
    <row r="148" spans="4:6" s="4" customFormat="1" ht="12.75" x14ac:dyDescent="0.2">
      <c r="D148" s="10"/>
      <c r="E148" s="10"/>
      <c r="F148" s="10"/>
    </row>
    <row r="149" spans="4:6" s="4" customFormat="1" ht="12.75" x14ac:dyDescent="0.2">
      <c r="D149" s="10"/>
      <c r="E149" s="10"/>
      <c r="F149" s="10"/>
    </row>
    <row r="150" spans="4:6" s="4" customFormat="1" ht="12.75" x14ac:dyDescent="0.2">
      <c r="D150" s="10"/>
      <c r="E150" s="10"/>
      <c r="F150" s="10"/>
    </row>
    <row r="151" spans="4:6" s="4" customFormat="1" ht="12.75" x14ac:dyDescent="0.2">
      <c r="D151" s="10"/>
      <c r="E151" s="10"/>
      <c r="F151" s="10"/>
    </row>
    <row r="152" spans="4:6" s="4" customFormat="1" ht="12.75" x14ac:dyDescent="0.2">
      <c r="D152" s="10"/>
      <c r="E152" s="10"/>
      <c r="F152" s="10"/>
    </row>
    <row r="153" spans="4:6" s="4" customFormat="1" ht="12.75" x14ac:dyDescent="0.2">
      <c r="D153" s="10"/>
      <c r="E153" s="10"/>
      <c r="F153" s="10"/>
    </row>
    <row r="154" spans="4:6" s="4" customFormat="1" ht="12.75" x14ac:dyDescent="0.2">
      <c r="D154" s="10"/>
      <c r="E154" s="10"/>
      <c r="F154" s="10"/>
    </row>
    <row r="155" spans="4:6" s="4" customFormat="1" ht="12.75" x14ac:dyDescent="0.2">
      <c r="D155" s="10"/>
      <c r="E155" s="10"/>
      <c r="F155" s="10"/>
    </row>
    <row r="156" spans="4:6" s="4" customFormat="1" ht="12.75" x14ac:dyDescent="0.2">
      <c r="D156" s="10"/>
      <c r="E156" s="10"/>
      <c r="F156" s="10"/>
    </row>
    <row r="157" spans="4:6" s="4" customFormat="1" ht="12.75" x14ac:dyDescent="0.2">
      <c r="D157" s="10"/>
      <c r="E157" s="10"/>
      <c r="F157" s="10"/>
    </row>
    <row r="158" spans="4:6" s="4" customFormat="1" ht="12.75" x14ac:dyDescent="0.2">
      <c r="D158" s="10"/>
      <c r="E158" s="10"/>
      <c r="F158" s="10"/>
    </row>
    <row r="159" spans="4:6" s="4" customFormat="1" ht="12.75" x14ac:dyDescent="0.2">
      <c r="D159" s="10"/>
      <c r="E159" s="10"/>
      <c r="F159" s="10"/>
    </row>
    <row r="160" spans="4:6" s="4" customFormat="1" ht="12.75" x14ac:dyDescent="0.2">
      <c r="D160" s="10"/>
      <c r="E160" s="10"/>
      <c r="F160" s="10"/>
    </row>
    <row r="161" spans="4:6" s="4" customFormat="1" ht="12.75" x14ac:dyDescent="0.2">
      <c r="D161" s="10"/>
      <c r="E161" s="10"/>
      <c r="F161" s="10"/>
    </row>
    <row r="162" spans="4:6" s="4" customFormat="1" ht="12.75" x14ac:dyDescent="0.2">
      <c r="D162" s="10"/>
      <c r="E162" s="10"/>
      <c r="F162" s="10"/>
    </row>
    <row r="163" spans="4:6" s="4" customFormat="1" ht="12.75" x14ac:dyDescent="0.2">
      <c r="D163" s="10"/>
      <c r="E163" s="10"/>
      <c r="F163" s="10"/>
    </row>
    <row r="164" spans="4:6" s="4" customFormat="1" ht="12.75" x14ac:dyDescent="0.2">
      <c r="D164" s="10"/>
      <c r="E164" s="10"/>
      <c r="F164" s="10"/>
    </row>
    <row r="165" spans="4:6" s="4" customFormat="1" ht="12.75" x14ac:dyDescent="0.2">
      <c r="D165" s="10"/>
      <c r="E165" s="10"/>
      <c r="F165" s="10"/>
    </row>
    <row r="166" spans="4:6" s="4" customFormat="1" ht="12.75" x14ac:dyDescent="0.2">
      <c r="D166" s="10"/>
      <c r="E166" s="10"/>
      <c r="F166" s="10"/>
    </row>
    <row r="167" spans="4:6" s="4" customFormat="1" ht="12.75" x14ac:dyDescent="0.2">
      <c r="D167" s="10"/>
      <c r="E167" s="10"/>
      <c r="F167" s="10"/>
    </row>
    <row r="168" spans="4:6" s="4" customFormat="1" ht="12.75" x14ac:dyDescent="0.2">
      <c r="D168" s="10"/>
      <c r="E168" s="10"/>
      <c r="F168" s="10"/>
    </row>
    <row r="169" spans="4:6" s="4" customFormat="1" ht="12.75" x14ac:dyDescent="0.2">
      <c r="D169" s="10"/>
      <c r="E169" s="10"/>
      <c r="F169" s="10"/>
    </row>
    <row r="170" spans="4:6" s="4" customFormat="1" ht="12.75" x14ac:dyDescent="0.2">
      <c r="D170" s="10"/>
      <c r="E170" s="10"/>
      <c r="F170" s="10"/>
    </row>
    <row r="171" spans="4:6" s="4" customFormat="1" ht="12.75" x14ac:dyDescent="0.2">
      <c r="D171" s="10"/>
      <c r="E171" s="10"/>
      <c r="F171" s="10"/>
    </row>
    <row r="172" spans="4:6" s="4" customFormat="1" ht="12.75" x14ac:dyDescent="0.2">
      <c r="D172" s="10"/>
      <c r="E172" s="10"/>
      <c r="F172" s="10"/>
    </row>
    <row r="173" spans="4:6" s="4" customFormat="1" ht="12.75" x14ac:dyDescent="0.2">
      <c r="D173" s="10"/>
      <c r="E173" s="10"/>
      <c r="F173" s="10"/>
    </row>
    <row r="174" spans="4:6" s="4" customFormat="1" ht="12.75" x14ac:dyDescent="0.2">
      <c r="D174" s="10"/>
      <c r="E174" s="10"/>
      <c r="F174" s="10"/>
    </row>
    <row r="175" spans="4:6" s="4" customFormat="1" ht="12.75" x14ac:dyDescent="0.2">
      <c r="D175" s="10"/>
      <c r="E175" s="10"/>
      <c r="F175" s="10"/>
    </row>
    <row r="176" spans="4:6" s="4" customFormat="1" ht="12.75" x14ac:dyDescent="0.2">
      <c r="D176" s="10"/>
      <c r="E176" s="10"/>
      <c r="F176" s="10"/>
    </row>
    <row r="177" spans="4:6" s="4" customFormat="1" ht="12.75" x14ac:dyDescent="0.2">
      <c r="D177" s="10"/>
      <c r="E177" s="10"/>
      <c r="F177" s="10"/>
    </row>
    <row r="178" spans="4:6" s="4" customFormat="1" ht="12.75" x14ac:dyDescent="0.2">
      <c r="D178" s="10"/>
      <c r="E178" s="10"/>
      <c r="F178" s="10"/>
    </row>
    <row r="179" spans="4:6" s="4" customFormat="1" ht="12.75" x14ac:dyDescent="0.2">
      <c r="D179" s="10"/>
      <c r="E179" s="10"/>
      <c r="F179" s="10"/>
    </row>
    <row r="180" spans="4:6" s="4" customFormat="1" ht="12.75" x14ac:dyDescent="0.2">
      <c r="D180" s="10"/>
      <c r="E180" s="10"/>
      <c r="F180" s="10"/>
    </row>
    <row r="181" spans="4:6" s="4" customFormat="1" ht="12.75" x14ac:dyDescent="0.2">
      <c r="D181" s="10"/>
      <c r="E181" s="10"/>
      <c r="F181" s="10"/>
    </row>
    <row r="182" spans="4:6" s="4" customFormat="1" ht="12.75" x14ac:dyDescent="0.2">
      <c r="D182" s="10"/>
      <c r="E182" s="10"/>
      <c r="F182" s="10"/>
    </row>
    <row r="183" spans="4:6" s="4" customFormat="1" ht="12.75" x14ac:dyDescent="0.2">
      <c r="D183" s="10"/>
      <c r="E183" s="10"/>
      <c r="F183" s="10"/>
    </row>
    <row r="184" spans="4:6" s="4" customFormat="1" ht="12.75" x14ac:dyDescent="0.2">
      <c r="D184" s="10"/>
      <c r="E184" s="10"/>
      <c r="F184" s="10"/>
    </row>
    <row r="185" spans="4:6" s="4" customFormat="1" ht="12.75" x14ac:dyDescent="0.2">
      <c r="D185" s="10"/>
      <c r="E185" s="10"/>
      <c r="F185" s="10"/>
    </row>
    <row r="186" spans="4:6" s="4" customFormat="1" ht="12.75" x14ac:dyDescent="0.2">
      <c r="D186" s="10"/>
      <c r="E186" s="10"/>
      <c r="F186" s="10"/>
    </row>
    <row r="187" spans="4:6" s="4" customFormat="1" ht="12.75" x14ac:dyDescent="0.2">
      <c r="D187" s="10"/>
      <c r="E187" s="10"/>
      <c r="F187" s="10"/>
    </row>
    <row r="188" spans="4:6" s="4" customFormat="1" ht="12.75" x14ac:dyDescent="0.2">
      <c r="D188" s="10"/>
      <c r="E188" s="10"/>
      <c r="F188" s="10"/>
    </row>
    <row r="189" spans="4:6" s="4" customFormat="1" ht="12.75" x14ac:dyDescent="0.2">
      <c r="D189" s="10"/>
      <c r="E189" s="10"/>
      <c r="F189" s="10"/>
    </row>
    <row r="190" spans="4:6" s="4" customFormat="1" ht="12.75" x14ac:dyDescent="0.2">
      <c r="D190" s="10"/>
      <c r="E190" s="10"/>
      <c r="F190" s="10"/>
    </row>
  </sheetData>
  <sheetProtection password="8457" sheet="1"/>
  <mergeCells count="9">
    <mergeCell ref="N65:O66"/>
    <mergeCell ref="G55:I55"/>
    <mergeCell ref="A2:B2"/>
    <mergeCell ref="A1:O1"/>
    <mergeCell ref="C2:O2"/>
    <mergeCell ref="A3:O3"/>
    <mergeCell ref="A4:B4"/>
    <mergeCell ref="C4:O4"/>
    <mergeCell ref="F65:M6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54"/>
  <sheetViews>
    <sheetView zoomScale="90" zoomScaleNormal="90" workbookViewId="0">
      <pane ySplit="7" topLeftCell="A8" activePane="bottomLeft" state="frozen"/>
      <selection pane="bottomLeft" activeCell="P8" sqref="P8"/>
    </sheetView>
  </sheetViews>
  <sheetFormatPr defaultColWidth="9.140625" defaultRowHeight="15" x14ac:dyDescent="0.25"/>
  <cols>
    <col min="1" max="1" width="6.5703125" style="4" bestFit="1" customWidth="1"/>
    <col min="2" max="2" width="12.140625" style="4" customWidth="1"/>
    <col min="3" max="3" width="32.28515625" style="7" bestFit="1" customWidth="1"/>
    <col min="4" max="6" width="15.7109375" style="7" customWidth="1"/>
    <col min="7" max="9" width="18.5703125" style="10" customWidth="1"/>
    <col min="10" max="10" width="8.7109375" customWidth="1"/>
    <col min="11" max="14" width="14.5703125" style="10" customWidth="1"/>
    <col min="15" max="15" width="6" style="4" customWidth="1"/>
    <col min="16" max="16" width="18.5703125" style="4" customWidth="1"/>
    <col min="17" max="17" width="9.140625" style="4" customWidth="1"/>
    <col min="18" max="21" width="9.140625" style="10" hidden="1" customWidth="1"/>
    <col min="22" max="16384" width="9.140625" style="4"/>
  </cols>
  <sheetData>
    <row r="1" spans="1:21" ht="23.25" x14ac:dyDescent="0.2">
      <c r="A1" s="201" t="str">
        <f>+'VENDOR INFORMATION'!A1</f>
        <v>ITB016-21   Pollinator Habitat Site Preparation and Seed Planting Contract       9/13/21</v>
      </c>
      <c r="B1" s="202"/>
      <c r="C1" s="202"/>
      <c r="D1" s="202"/>
      <c r="E1" s="202"/>
      <c r="F1" s="202"/>
      <c r="G1" s="202"/>
      <c r="H1" s="202"/>
      <c r="I1" s="202"/>
      <c r="J1" s="202"/>
      <c r="K1" s="202"/>
      <c r="L1" s="202"/>
      <c r="M1" s="202"/>
      <c r="N1" s="202"/>
      <c r="O1" s="202"/>
      <c r="P1" s="202"/>
    </row>
    <row r="2" spans="1:21" ht="15.75" customHeight="1" x14ac:dyDescent="0.2">
      <c r="A2" s="203" t="s">
        <v>43</v>
      </c>
      <c r="B2" s="203"/>
      <c r="C2" s="204" t="str">
        <f>+'VENDOR INFORMATION'!D2</f>
        <v>TJ Sales &amp; Consulting LTD dba the Conservationist</v>
      </c>
      <c r="D2" s="204"/>
      <c r="E2" s="204"/>
      <c r="F2" s="204"/>
      <c r="G2" s="204"/>
      <c r="H2" s="204"/>
      <c r="I2" s="204"/>
      <c r="J2" s="204"/>
      <c r="K2" s="204"/>
      <c r="L2" s="204"/>
      <c r="M2" s="204"/>
      <c r="N2" s="204"/>
      <c r="O2" s="204"/>
      <c r="P2" s="204"/>
    </row>
    <row r="3" spans="1:21" ht="12.75" x14ac:dyDescent="0.2">
      <c r="A3" s="205"/>
      <c r="B3" s="206"/>
      <c r="C3" s="206"/>
      <c r="D3" s="206"/>
      <c r="E3" s="206"/>
      <c r="F3" s="206"/>
      <c r="G3" s="206"/>
      <c r="H3" s="206"/>
      <c r="I3" s="206"/>
      <c r="J3" s="206"/>
      <c r="K3" s="206"/>
      <c r="L3" s="206"/>
      <c r="M3" s="206"/>
      <c r="N3" s="206"/>
      <c r="O3" s="206"/>
      <c r="P3" s="206"/>
    </row>
    <row r="4" spans="1:21" ht="20.25" x14ac:dyDescent="0.2">
      <c r="A4" s="207" t="s">
        <v>44</v>
      </c>
      <c r="B4" s="207"/>
      <c r="C4" s="216" t="str">
        <f>+'District 1'!C4</f>
        <v>Vendor must enter bids for each site (Yellow Highlighted Cells) within a District to be considered for award of that District.</v>
      </c>
      <c r="D4" s="216"/>
      <c r="E4" s="216"/>
      <c r="F4" s="216"/>
      <c r="G4" s="216"/>
      <c r="H4" s="216"/>
      <c r="I4" s="216"/>
      <c r="J4" s="216"/>
      <c r="K4" s="216"/>
      <c r="L4" s="216"/>
      <c r="M4" s="216"/>
      <c r="N4" s="216"/>
      <c r="O4" s="216"/>
      <c r="P4" s="216"/>
    </row>
    <row r="5" spans="1:21" ht="12.75" x14ac:dyDescent="0.2">
      <c r="C5" s="17"/>
      <c r="D5" s="17"/>
      <c r="E5" s="17"/>
      <c r="F5" s="17"/>
      <c r="G5" s="17"/>
      <c r="H5" s="17"/>
      <c r="I5" s="17"/>
      <c r="J5" s="17"/>
      <c r="K5" s="17"/>
      <c r="L5" s="17"/>
      <c r="M5" s="31"/>
      <c r="N5" s="31"/>
    </row>
    <row r="6" spans="1:21" ht="12.75" x14ac:dyDescent="0.2">
      <c r="J6" s="4"/>
    </row>
    <row r="7" spans="1:21" s="2" customFormat="1" ht="38.25" x14ac:dyDescent="0.2">
      <c r="A7" s="11" t="s">
        <v>0</v>
      </c>
      <c r="B7" s="11" t="s">
        <v>1</v>
      </c>
      <c r="C7" s="8" t="s">
        <v>2</v>
      </c>
      <c r="D7" s="48" t="s">
        <v>95</v>
      </c>
      <c r="E7" s="48" t="s">
        <v>94</v>
      </c>
      <c r="F7" s="48" t="s">
        <v>96</v>
      </c>
      <c r="G7" s="11" t="s">
        <v>5</v>
      </c>
      <c r="H7" s="11" t="s">
        <v>3</v>
      </c>
      <c r="I7" s="11" t="s">
        <v>4</v>
      </c>
      <c r="K7" s="11" t="s">
        <v>224</v>
      </c>
      <c r="L7" s="11" t="s">
        <v>227</v>
      </c>
      <c r="M7" s="11" t="s">
        <v>225</v>
      </c>
      <c r="N7" s="11" t="s">
        <v>226</v>
      </c>
      <c r="P7" s="14" t="s">
        <v>49</v>
      </c>
      <c r="R7" s="14"/>
      <c r="S7" s="14"/>
      <c r="T7" s="14"/>
      <c r="U7" s="14"/>
    </row>
    <row r="8" spans="1:21" ht="12.75" x14ac:dyDescent="0.2">
      <c r="A8" s="13">
        <v>10</v>
      </c>
      <c r="B8" s="13" t="s">
        <v>40</v>
      </c>
      <c r="C8" s="6" t="s">
        <v>222</v>
      </c>
      <c r="D8" s="12" t="s">
        <v>92</v>
      </c>
      <c r="E8" s="12" t="s">
        <v>223</v>
      </c>
      <c r="F8" s="12" t="s">
        <v>82</v>
      </c>
      <c r="G8" s="12">
        <v>39.238734993769597</v>
      </c>
      <c r="H8" s="12">
        <v>-82.075279201171199</v>
      </c>
      <c r="I8" s="12">
        <v>2</v>
      </c>
      <c r="J8" s="4"/>
      <c r="K8" s="13" t="s">
        <v>79</v>
      </c>
      <c r="L8" s="13" t="s">
        <v>80</v>
      </c>
      <c r="M8" s="13" t="s">
        <v>79</v>
      </c>
      <c r="N8" s="13" t="s">
        <v>80</v>
      </c>
      <c r="P8" s="39"/>
      <c r="R8" s="10">
        <f t="shared" ref="R8:U9" si="0">IF(K8="y",$I8,0)</f>
        <v>2</v>
      </c>
      <c r="S8" s="10">
        <f t="shared" si="0"/>
        <v>0</v>
      </c>
      <c r="T8" s="10">
        <f t="shared" si="0"/>
        <v>2</v>
      </c>
      <c r="U8" s="10">
        <f t="shared" si="0"/>
        <v>0</v>
      </c>
    </row>
    <row r="9" spans="1:21" ht="12.75" x14ac:dyDescent="0.2">
      <c r="A9" s="3"/>
      <c r="B9" s="3"/>
      <c r="C9" s="6"/>
      <c r="D9" s="6"/>
      <c r="E9" s="6"/>
      <c r="F9" s="6"/>
      <c r="G9" s="12"/>
      <c r="H9" s="12"/>
      <c r="I9" s="12"/>
      <c r="J9" s="4"/>
      <c r="K9" s="13"/>
      <c r="L9" s="13"/>
      <c r="M9" s="13"/>
      <c r="N9" s="13"/>
      <c r="P9" s="56"/>
      <c r="R9" s="10">
        <f t="shared" si="0"/>
        <v>0</v>
      </c>
      <c r="S9" s="10">
        <f t="shared" si="0"/>
        <v>0</v>
      </c>
      <c r="T9" s="10">
        <f t="shared" si="0"/>
        <v>0</v>
      </c>
      <c r="U9" s="10">
        <f t="shared" si="0"/>
        <v>0</v>
      </c>
    </row>
    <row r="10" spans="1:21" ht="12.75" x14ac:dyDescent="0.2">
      <c r="C10" s="4"/>
      <c r="D10" s="4"/>
      <c r="E10" s="4"/>
      <c r="F10" s="4"/>
      <c r="G10" s="51"/>
      <c r="H10" s="25" t="s">
        <v>42</v>
      </c>
      <c r="I10" s="26">
        <f>SUM(I8:I9)</f>
        <v>2</v>
      </c>
      <c r="J10" s="18"/>
      <c r="K10" s="4"/>
      <c r="L10" s="4"/>
      <c r="M10" s="4"/>
      <c r="N10" s="4"/>
    </row>
    <row r="11" spans="1:21" ht="12.75" customHeight="1" x14ac:dyDescent="0.2">
      <c r="C11" s="4"/>
      <c r="D11" s="4"/>
      <c r="E11" s="4"/>
      <c r="F11" s="4"/>
      <c r="G11" s="54"/>
      <c r="H11" s="54"/>
      <c r="I11" s="54"/>
      <c r="J11" s="55"/>
      <c r="K11" s="56"/>
      <c r="L11" s="57"/>
      <c r="M11" s="56"/>
      <c r="N11" s="56"/>
      <c r="P11" s="19">
        <f>SUM(P8)</f>
        <v>0</v>
      </c>
      <c r="R11" s="10">
        <f>SUM(R8:R10)</f>
        <v>2</v>
      </c>
      <c r="S11" s="10">
        <f>SUM(S8:S10)</f>
        <v>0</v>
      </c>
      <c r="T11" s="10">
        <f>SUM(T8:T10)</f>
        <v>2</v>
      </c>
      <c r="U11" s="10">
        <f>SUM(U8:U10)</f>
        <v>0</v>
      </c>
    </row>
    <row r="12" spans="1:21" ht="12.75" x14ac:dyDescent="0.2">
      <c r="C12" s="4"/>
      <c r="D12" s="4"/>
      <c r="E12" s="4"/>
      <c r="F12" s="4"/>
      <c r="G12" s="4"/>
      <c r="H12" s="4"/>
      <c r="I12" s="4"/>
      <c r="J12" s="4"/>
      <c r="K12" s="4"/>
      <c r="L12" s="4"/>
      <c r="M12" s="4"/>
      <c r="N12" s="4"/>
    </row>
    <row r="13" spans="1:21" ht="12.75" x14ac:dyDescent="0.2">
      <c r="C13" s="4"/>
      <c r="D13" s="4"/>
      <c r="E13" s="4"/>
      <c r="F13" s="4"/>
      <c r="G13" s="211" t="s">
        <v>46</v>
      </c>
      <c r="H13" s="211"/>
      <c r="I13" s="211"/>
      <c r="J13" s="15" t="s">
        <v>41</v>
      </c>
      <c r="K13" s="13">
        <f>+R11</f>
        <v>2</v>
      </c>
      <c r="L13" s="13">
        <f>+S11</f>
        <v>0</v>
      </c>
      <c r="M13" s="13">
        <f>+T11</f>
        <v>2</v>
      </c>
      <c r="N13" s="13">
        <f>+U11</f>
        <v>0</v>
      </c>
      <c r="P13" s="10">
        <f>SUM(K13:O13)</f>
        <v>4</v>
      </c>
    </row>
    <row r="14" spans="1:21" ht="12.75" customHeight="1" x14ac:dyDescent="0.2">
      <c r="C14" s="4"/>
      <c r="D14" s="4"/>
      <c r="E14" s="4"/>
      <c r="F14" s="4"/>
      <c r="G14" s="4"/>
      <c r="H14" s="4"/>
      <c r="I14" s="4"/>
      <c r="J14" s="4"/>
      <c r="K14" s="4"/>
      <c r="L14" s="4"/>
      <c r="M14" s="4"/>
      <c r="N14" s="4"/>
    </row>
    <row r="15" spans="1:21" ht="12.75" x14ac:dyDescent="0.2">
      <c r="C15" s="4"/>
      <c r="D15" s="4"/>
      <c r="E15" s="4"/>
      <c r="F15" s="4"/>
      <c r="G15" s="20"/>
      <c r="H15" s="20"/>
      <c r="I15" s="20"/>
      <c r="J15" s="15"/>
      <c r="K15" s="21">
        <f>+K13/$P13</f>
        <v>0.5</v>
      </c>
      <c r="L15" s="21">
        <f>+L13/$P13</f>
        <v>0</v>
      </c>
      <c r="M15" s="21">
        <f>+M13/$P13</f>
        <v>0.5</v>
      </c>
      <c r="N15" s="21">
        <f>+N13/$P13</f>
        <v>0</v>
      </c>
      <c r="P15" s="16">
        <f>+P11/P13</f>
        <v>0</v>
      </c>
    </row>
    <row r="16" spans="1:21" ht="12.75" x14ac:dyDescent="0.2">
      <c r="C16" s="4"/>
      <c r="D16" s="4"/>
      <c r="E16" s="4"/>
      <c r="F16" s="4"/>
      <c r="G16" s="20"/>
      <c r="H16" s="20"/>
      <c r="I16" s="20"/>
      <c r="J16" s="15"/>
      <c r="K16" s="4"/>
      <c r="L16" s="4"/>
      <c r="M16" s="4"/>
      <c r="N16" s="4"/>
    </row>
    <row r="17" spans="3:16" ht="12.95" customHeight="1" x14ac:dyDescent="0.2">
      <c r="C17" s="4"/>
      <c r="D17" s="4"/>
      <c r="E17" s="4"/>
      <c r="F17" s="4"/>
      <c r="G17" s="4"/>
      <c r="H17" s="4"/>
      <c r="I17" s="4"/>
      <c r="J17" s="4"/>
      <c r="K17" s="21" t="e">
        <f>+K18/$P11</f>
        <v>#DIV/0!</v>
      </c>
      <c r="L17" s="21" t="e">
        <f>+L18/$P11</f>
        <v>#DIV/0!</v>
      </c>
      <c r="M17" s="21" t="e">
        <f>+M18/$P11</f>
        <v>#DIV/0!</v>
      </c>
      <c r="N17" s="21" t="e">
        <f>+N18/$P11</f>
        <v>#DIV/0!</v>
      </c>
    </row>
    <row r="18" spans="3:16" ht="12.75" x14ac:dyDescent="0.2">
      <c r="C18" s="4"/>
      <c r="D18" s="4"/>
      <c r="E18" s="4"/>
      <c r="F18" s="4"/>
      <c r="G18" s="18"/>
      <c r="H18" s="30"/>
      <c r="I18" s="30" t="s">
        <v>47</v>
      </c>
      <c r="J18" s="15" t="s">
        <v>41</v>
      </c>
      <c r="K18" s="22">
        <f>+K13*P15*0.8</f>
        <v>0</v>
      </c>
      <c r="L18" s="22">
        <f>+L13*P15*0.8</f>
        <v>0</v>
      </c>
      <c r="M18" s="22">
        <f>+M13*P15*0.8</f>
        <v>0</v>
      </c>
      <c r="N18" s="22">
        <f>+N13*P15*0.8</f>
        <v>0</v>
      </c>
    </row>
    <row r="19" spans="3:16" ht="12.75" x14ac:dyDescent="0.2">
      <c r="C19" s="4"/>
      <c r="D19" s="4"/>
      <c r="E19" s="4"/>
      <c r="F19" s="4"/>
      <c r="G19" s="4"/>
      <c r="H19" s="28"/>
      <c r="I19" s="29" t="s">
        <v>77</v>
      </c>
      <c r="J19" s="15" t="s">
        <v>41</v>
      </c>
      <c r="K19" s="22">
        <f>IF(L19+M19+N19&gt;0,0,IF(K18+L18+M18+N18=0,0,P11*0.2))</f>
        <v>0</v>
      </c>
      <c r="L19" s="22">
        <f>IF(M19+N19&gt;0,0,IF(L18+M18+N18=0,0,P11*0.2))</f>
        <v>0</v>
      </c>
      <c r="M19" s="22">
        <f>IF(N19&gt;0,0,IF(M18+N18=0,0,P11*0.2))</f>
        <v>0</v>
      </c>
      <c r="N19" s="22">
        <f>IF(N18=0,0,P11*0.2)</f>
        <v>0</v>
      </c>
    </row>
    <row r="20" spans="3:16" ht="12.75" x14ac:dyDescent="0.2">
      <c r="C20" s="4"/>
      <c r="D20" s="4"/>
      <c r="E20" s="4"/>
      <c r="F20" s="4"/>
      <c r="G20" s="4"/>
      <c r="H20" s="4"/>
      <c r="I20" s="4"/>
      <c r="J20" s="4"/>
      <c r="K20" s="4"/>
      <c r="L20" s="4"/>
      <c r="M20" s="4"/>
      <c r="N20" s="4"/>
    </row>
    <row r="21" spans="3:16" ht="12.75" x14ac:dyDescent="0.2">
      <c r="C21" s="4"/>
      <c r="D21" s="4"/>
      <c r="E21" s="4"/>
      <c r="F21" s="4"/>
      <c r="G21" s="4"/>
      <c r="H21" s="4"/>
      <c r="I21" s="4"/>
      <c r="J21" s="4"/>
      <c r="K21" s="4"/>
      <c r="L21" s="4"/>
      <c r="M21" s="4"/>
      <c r="N21" s="4"/>
    </row>
    <row r="22" spans="3:16" ht="12.75" x14ac:dyDescent="0.2">
      <c r="C22" s="4"/>
      <c r="D22" s="4"/>
      <c r="E22" s="4"/>
      <c r="F22" s="4"/>
      <c r="G22" s="4"/>
      <c r="H22" s="4"/>
      <c r="I22" s="4"/>
      <c r="J22" s="4"/>
      <c r="K22" s="4"/>
      <c r="L22" s="4"/>
      <c r="M22" s="4"/>
      <c r="N22" s="4"/>
    </row>
    <row r="23" spans="3:16" ht="12.75" x14ac:dyDescent="0.2">
      <c r="C23" s="4"/>
      <c r="D23" s="4"/>
      <c r="E23" s="4"/>
      <c r="F23" s="4"/>
      <c r="G23" s="214" t="s">
        <v>48</v>
      </c>
      <c r="H23" s="214"/>
      <c r="I23" s="214"/>
      <c r="J23" s="214"/>
      <c r="K23" s="214"/>
      <c r="L23" s="214"/>
      <c r="M23" s="214"/>
      <c r="N23" s="214"/>
      <c r="O23" s="212" t="str">
        <f>IF(COUNT(P8)=1,P11,"Not Complete")</f>
        <v>Not Complete</v>
      </c>
      <c r="P23" s="213"/>
    </row>
    <row r="24" spans="3:16" ht="12.75" x14ac:dyDescent="0.2">
      <c r="C24" s="4"/>
      <c r="D24" s="4"/>
      <c r="E24" s="4"/>
      <c r="F24" s="4"/>
      <c r="G24" s="214"/>
      <c r="H24" s="214"/>
      <c r="I24" s="214"/>
      <c r="J24" s="214"/>
      <c r="K24" s="214"/>
      <c r="L24" s="214"/>
      <c r="M24" s="214"/>
      <c r="N24" s="214"/>
      <c r="O24" s="213"/>
      <c r="P24" s="213"/>
    </row>
    <row r="25" spans="3:16" ht="12.75" x14ac:dyDescent="0.2">
      <c r="C25" s="4"/>
      <c r="D25" s="4"/>
      <c r="E25" s="4"/>
      <c r="F25" s="4"/>
      <c r="G25" s="4"/>
      <c r="H25" s="4"/>
      <c r="I25" s="4"/>
      <c r="J25" s="4"/>
      <c r="K25" s="4"/>
      <c r="L25" s="4"/>
      <c r="M25" s="4"/>
      <c r="N25" s="4"/>
    </row>
    <row r="26" spans="3:16" ht="12.75" x14ac:dyDescent="0.2">
      <c r="C26" s="4"/>
      <c r="D26" s="4"/>
      <c r="E26" s="4"/>
      <c r="F26" s="4"/>
      <c r="G26" s="4"/>
      <c r="H26" s="4"/>
      <c r="I26" s="4"/>
      <c r="J26" s="4"/>
      <c r="K26" s="4"/>
      <c r="L26" s="4"/>
      <c r="M26" s="4"/>
      <c r="N26" s="4"/>
    </row>
    <row r="27" spans="3:16" ht="12.75" x14ac:dyDescent="0.2">
      <c r="C27" s="4"/>
      <c r="D27" s="4"/>
      <c r="E27" s="4"/>
      <c r="F27" s="4"/>
      <c r="G27" s="4"/>
      <c r="H27" s="4"/>
      <c r="I27" s="4"/>
      <c r="J27" s="4"/>
      <c r="K27" s="4"/>
      <c r="L27" s="4"/>
      <c r="M27" s="4"/>
      <c r="N27" s="4"/>
    </row>
    <row r="28" spans="3:16" ht="12.75" x14ac:dyDescent="0.2">
      <c r="C28" s="4"/>
      <c r="D28" s="4"/>
      <c r="E28" s="4"/>
      <c r="F28" s="4"/>
      <c r="G28" s="4"/>
      <c r="H28" s="4"/>
      <c r="I28" s="4"/>
      <c r="J28" s="4"/>
      <c r="K28" s="4"/>
      <c r="L28" s="4"/>
      <c r="M28" s="4"/>
      <c r="N28" s="4"/>
    </row>
    <row r="29" spans="3:16" ht="12.75" x14ac:dyDescent="0.2">
      <c r="C29" s="4"/>
      <c r="D29" s="4"/>
      <c r="E29" s="4"/>
      <c r="F29" s="4"/>
      <c r="G29" s="4"/>
      <c r="H29" s="4"/>
      <c r="I29" s="4"/>
      <c r="J29" s="4"/>
      <c r="K29" s="4"/>
      <c r="L29" s="4"/>
      <c r="M29" s="4"/>
      <c r="N29" s="4"/>
    </row>
    <row r="30" spans="3:16" ht="12.75" x14ac:dyDescent="0.2">
      <c r="C30" s="4"/>
      <c r="D30" s="4"/>
      <c r="E30" s="4"/>
      <c r="F30" s="4"/>
      <c r="G30" s="4"/>
      <c r="H30" s="4"/>
      <c r="I30" s="4"/>
      <c r="J30" s="4"/>
      <c r="K30" s="4"/>
      <c r="L30" s="4"/>
      <c r="M30" s="4"/>
      <c r="N30" s="4"/>
    </row>
    <row r="31" spans="3:16" ht="12.75" x14ac:dyDescent="0.2">
      <c r="C31" s="4"/>
      <c r="D31" s="4"/>
      <c r="E31" s="4"/>
      <c r="F31" s="4"/>
      <c r="G31" s="4"/>
      <c r="H31" s="4"/>
      <c r="I31" s="4"/>
      <c r="J31" s="4"/>
      <c r="K31" s="4"/>
      <c r="L31" s="4"/>
      <c r="M31" s="4"/>
      <c r="N31" s="4"/>
    </row>
    <row r="32" spans="3:16" ht="12.75" x14ac:dyDescent="0.2">
      <c r="C32" s="4"/>
      <c r="D32" s="4"/>
      <c r="E32" s="4"/>
      <c r="F32" s="4"/>
      <c r="G32" s="4"/>
      <c r="H32" s="4"/>
      <c r="I32" s="4"/>
      <c r="J32" s="4"/>
      <c r="K32" s="4"/>
      <c r="L32" s="4"/>
      <c r="M32" s="4"/>
      <c r="N32" s="4"/>
    </row>
    <row r="33" spans="3:14" ht="12.75" x14ac:dyDescent="0.2">
      <c r="C33" s="4"/>
      <c r="D33" s="4"/>
      <c r="E33" s="4"/>
      <c r="F33" s="4"/>
      <c r="G33" s="4"/>
      <c r="H33" s="4"/>
      <c r="I33" s="4"/>
      <c r="J33" s="4"/>
      <c r="K33" s="4"/>
      <c r="L33" s="4"/>
      <c r="M33" s="4"/>
      <c r="N33" s="4"/>
    </row>
    <row r="34" spans="3:14" ht="12.75" x14ac:dyDescent="0.2">
      <c r="C34" s="4"/>
      <c r="D34" s="4"/>
      <c r="E34" s="4"/>
      <c r="F34" s="4"/>
      <c r="G34" s="4"/>
      <c r="H34" s="4"/>
      <c r="I34" s="4"/>
      <c r="J34" s="4"/>
      <c r="K34" s="4"/>
      <c r="L34" s="4"/>
      <c r="M34" s="4"/>
      <c r="N34" s="4"/>
    </row>
    <row r="35" spans="3:14" ht="12.75" x14ac:dyDescent="0.2">
      <c r="C35" s="4"/>
      <c r="D35" s="4"/>
      <c r="E35" s="4"/>
      <c r="F35" s="4"/>
      <c r="G35" s="4"/>
      <c r="H35" s="4"/>
      <c r="I35" s="4"/>
      <c r="J35" s="4"/>
      <c r="K35" s="4"/>
      <c r="L35" s="4"/>
      <c r="M35" s="4"/>
      <c r="N35" s="4"/>
    </row>
    <row r="36" spans="3:14" ht="12.75" x14ac:dyDescent="0.2">
      <c r="C36" s="4"/>
      <c r="D36" s="4"/>
      <c r="E36" s="4"/>
      <c r="F36" s="4"/>
      <c r="G36" s="4"/>
      <c r="H36" s="4"/>
      <c r="I36" s="4"/>
      <c r="J36" s="4"/>
      <c r="K36" s="4"/>
      <c r="L36" s="4"/>
      <c r="M36" s="4"/>
      <c r="N36" s="4"/>
    </row>
    <row r="37" spans="3:14" ht="12.75" x14ac:dyDescent="0.2">
      <c r="C37" s="4"/>
      <c r="D37" s="4"/>
      <c r="E37" s="4"/>
      <c r="F37" s="4"/>
      <c r="G37" s="4"/>
      <c r="H37" s="4"/>
      <c r="I37" s="4"/>
      <c r="J37" s="4"/>
      <c r="K37" s="4"/>
      <c r="L37" s="4"/>
      <c r="M37" s="4"/>
      <c r="N37" s="4"/>
    </row>
    <row r="38" spans="3:14" ht="12.75" x14ac:dyDescent="0.2">
      <c r="C38" s="4"/>
      <c r="D38" s="4"/>
      <c r="E38" s="4"/>
      <c r="F38" s="4"/>
      <c r="G38" s="4"/>
      <c r="H38" s="4"/>
      <c r="I38" s="4"/>
      <c r="J38" s="4"/>
      <c r="K38" s="4"/>
      <c r="L38" s="4"/>
      <c r="M38" s="4"/>
      <c r="N38" s="4"/>
    </row>
    <row r="39" spans="3:14" ht="12.75" x14ac:dyDescent="0.2">
      <c r="C39" s="4"/>
      <c r="D39" s="4"/>
      <c r="E39" s="4"/>
      <c r="F39" s="4"/>
      <c r="G39" s="4"/>
      <c r="H39" s="4"/>
      <c r="I39" s="4"/>
      <c r="J39" s="4"/>
      <c r="K39" s="4"/>
      <c r="L39" s="4"/>
      <c r="M39" s="4"/>
      <c r="N39" s="4"/>
    </row>
    <row r="40" spans="3:14" ht="12.75" x14ac:dyDescent="0.2">
      <c r="C40" s="4"/>
      <c r="D40" s="4"/>
      <c r="E40" s="4"/>
      <c r="F40" s="4"/>
      <c r="G40" s="4"/>
      <c r="H40" s="4"/>
      <c r="I40" s="4"/>
      <c r="J40" s="4"/>
      <c r="K40" s="4"/>
      <c r="L40" s="4"/>
      <c r="M40" s="4"/>
      <c r="N40" s="4"/>
    </row>
    <row r="41" spans="3:14" ht="12.75" x14ac:dyDescent="0.2">
      <c r="C41" s="4"/>
      <c r="D41" s="4"/>
      <c r="E41" s="4"/>
      <c r="F41" s="4"/>
      <c r="G41" s="4"/>
      <c r="H41" s="4"/>
      <c r="I41" s="4"/>
      <c r="J41" s="4"/>
      <c r="K41" s="4"/>
      <c r="L41" s="4"/>
      <c r="M41" s="4"/>
      <c r="N41" s="4"/>
    </row>
    <row r="42" spans="3:14" ht="12.75" x14ac:dyDescent="0.2">
      <c r="C42" s="4"/>
      <c r="D42" s="4"/>
      <c r="E42" s="4"/>
      <c r="F42" s="4"/>
      <c r="G42" s="4"/>
      <c r="H42" s="4"/>
      <c r="I42" s="4"/>
      <c r="J42" s="4"/>
      <c r="K42" s="4"/>
      <c r="L42" s="4"/>
      <c r="M42" s="4"/>
      <c r="N42" s="4"/>
    </row>
    <row r="43" spans="3:14" ht="12.75" x14ac:dyDescent="0.2">
      <c r="C43" s="4"/>
      <c r="D43" s="4"/>
      <c r="E43" s="4"/>
      <c r="F43" s="4"/>
      <c r="G43" s="4"/>
      <c r="H43" s="4"/>
      <c r="I43" s="4"/>
      <c r="J43" s="4"/>
      <c r="K43" s="4"/>
      <c r="L43" s="4"/>
      <c r="M43" s="4"/>
      <c r="N43" s="4"/>
    </row>
    <row r="44" spans="3:14" ht="12.75" x14ac:dyDescent="0.2">
      <c r="C44" s="4"/>
      <c r="D44" s="4"/>
      <c r="E44" s="4"/>
      <c r="F44" s="4"/>
      <c r="G44" s="4"/>
      <c r="H44" s="4"/>
      <c r="I44" s="4"/>
      <c r="J44" s="4"/>
      <c r="K44" s="4"/>
      <c r="L44" s="4"/>
      <c r="M44" s="4"/>
      <c r="N44" s="4"/>
    </row>
    <row r="45" spans="3:14" ht="12.75" x14ac:dyDescent="0.2">
      <c r="C45" s="4"/>
      <c r="D45" s="4"/>
      <c r="E45" s="4"/>
      <c r="F45" s="4"/>
      <c r="G45" s="4"/>
      <c r="H45" s="4"/>
      <c r="I45" s="4"/>
      <c r="J45" s="4"/>
      <c r="K45" s="4"/>
      <c r="L45" s="4"/>
      <c r="M45" s="4"/>
      <c r="N45" s="4"/>
    </row>
    <row r="46" spans="3:14" ht="12.75" x14ac:dyDescent="0.2">
      <c r="C46" s="4"/>
      <c r="D46" s="4"/>
      <c r="E46" s="4"/>
      <c r="F46" s="4"/>
      <c r="G46" s="4"/>
      <c r="H46" s="4"/>
      <c r="I46" s="4"/>
      <c r="J46" s="4"/>
      <c r="K46" s="4"/>
      <c r="L46" s="4"/>
      <c r="M46" s="4"/>
      <c r="N46" s="4"/>
    </row>
    <row r="47" spans="3:14" ht="12.75" x14ac:dyDescent="0.2">
      <c r="C47" s="4"/>
      <c r="D47" s="4"/>
      <c r="E47" s="4"/>
      <c r="F47" s="4"/>
      <c r="G47" s="4"/>
      <c r="H47" s="4"/>
      <c r="I47" s="4"/>
      <c r="J47" s="4"/>
      <c r="K47" s="4"/>
      <c r="L47" s="4"/>
      <c r="M47" s="4"/>
      <c r="N47" s="4"/>
    </row>
    <row r="48" spans="3:14" ht="12.75" x14ac:dyDescent="0.2">
      <c r="C48" s="4"/>
      <c r="D48" s="4"/>
      <c r="E48" s="4"/>
      <c r="F48" s="4"/>
      <c r="G48" s="4"/>
      <c r="H48" s="4"/>
      <c r="I48" s="4"/>
      <c r="J48" s="4"/>
      <c r="K48" s="4"/>
      <c r="L48" s="4"/>
      <c r="M48" s="4"/>
      <c r="N48" s="4"/>
    </row>
    <row r="49" spans="3:14" ht="12.75" x14ac:dyDescent="0.2">
      <c r="C49" s="4"/>
      <c r="D49" s="4"/>
      <c r="E49" s="4"/>
      <c r="F49" s="4"/>
      <c r="G49" s="4"/>
      <c r="H49" s="4"/>
      <c r="I49" s="4"/>
      <c r="J49" s="4"/>
      <c r="K49" s="4"/>
      <c r="L49" s="4"/>
      <c r="M49" s="4"/>
      <c r="N49" s="4"/>
    </row>
    <row r="50" spans="3:14" ht="12.75" x14ac:dyDescent="0.2">
      <c r="C50" s="4"/>
      <c r="D50" s="4"/>
      <c r="E50" s="4"/>
      <c r="F50" s="4"/>
      <c r="G50" s="4"/>
      <c r="H50" s="4"/>
      <c r="I50" s="4"/>
      <c r="J50" s="4"/>
      <c r="K50" s="4"/>
      <c r="L50" s="4"/>
      <c r="M50" s="4"/>
      <c r="N50" s="4"/>
    </row>
    <row r="51" spans="3:14" ht="12.75" x14ac:dyDescent="0.2">
      <c r="C51" s="4"/>
      <c r="D51" s="4"/>
      <c r="E51" s="4"/>
      <c r="F51" s="4"/>
      <c r="G51" s="4"/>
      <c r="H51" s="4"/>
      <c r="I51" s="4"/>
      <c r="J51" s="4"/>
      <c r="K51" s="4"/>
      <c r="L51" s="4"/>
      <c r="M51" s="4"/>
      <c r="N51" s="4"/>
    </row>
    <row r="52" spans="3:14" ht="12.75" x14ac:dyDescent="0.2">
      <c r="C52" s="4"/>
      <c r="D52" s="4"/>
      <c r="E52" s="4"/>
      <c r="F52" s="4"/>
      <c r="G52" s="4"/>
      <c r="H52" s="4"/>
      <c r="I52" s="4"/>
      <c r="J52" s="4"/>
      <c r="K52" s="4"/>
      <c r="L52" s="4"/>
      <c r="M52" s="4"/>
      <c r="N52" s="4"/>
    </row>
    <row r="53" spans="3:14" ht="12.75" x14ac:dyDescent="0.2">
      <c r="C53" s="4"/>
      <c r="D53" s="4"/>
      <c r="E53" s="4"/>
      <c r="F53" s="4"/>
      <c r="G53" s="4"/>
      <c r="H53" s="4"/>
      <c r="I53" s="4"/>
      <c r="J53" s="4"/>
      <c r="K53" s="4"/>
      <c r="L53" s="4"/>
      <c r="M53" s="4"/>
      <c r="N53" s="4"/>
    </row>
    <row r="54" spans="3:14" ht="12.75" x14ac:dyDescent="0.2">
      <c r="C54" s="4"/>
      <c r="D54" s="4"/>
      <c r="E54" s="4"/>
      <c r="F54" s="4"/>
      <c r="G54" s="4"/>
      <c r="H54" s="4"/>
      <c r="I54" s="4"/>
      <c r="J54" s="4"/>
      <c r="K54" s="4"/>
      <c r="L54" s="4"/>
      <c r="M54" s="4"/>
      <c r="N54" s="4"/>
    </row>
    <row r="55" spans="3:14" ht="12.75" x14ac:dyDescent="0.2">
      <c r="C55" s="4"/>
      <c r="D55" s="4"/>
      <c r="E55" s="4"/>
      <c r="F55" s="4"/>
      <c r="G55" s="4"/>
      <c r="H55" s="4"/>
      <c r="I55" s="4"/>
      <c r="J55" s="4"/>
      <c r="K55" s="4"/>
      <c r="L55" s="4"/>
      <c r="M55" s="4"/>
      <c r="N55" s="4"/>
    </row>
    <row r="56" spans="3:14" ht="12.75" x14ac:dyDescent="0.2">
      <c r="C56" s="4"/>
      <c r="D56" s="4"/>
      <c r="E56" s="4"/>
      <c r="F56" s="4"/>
      <c r="G56" s="4"/>
      <c r="H56" s="4"/>
      <c r="I56" s="4"/>
      <c r="J56" s="4"/>
      <c r="K56" s="4"/>
      <c r="L56" s="4"/>
      <c r="M56" s="4"/>
      <c r="N56" s="4"/>
    </row>
    <row r="57" spans="3:14" ht="12.75" x14ac:dyDescent="0.2">
      <c r="C57" s="4"/>
      <c r="D57" s="4"/>
      <c r="E57" s="4"/>
      <c r="F57" s="4"/>
      <c r="G57" s="4"/>
      <c r="H57" s="4"/>
      <c r="I57" s="4"/>
      <c r="J57" s="4"/>
      <c r="K57" s="4"/>
      <c r="L57" s="4"/>
      <c r="M57" s="4"/>
      <c r="N57" s="4"/>
    </row>
    <row r="58" spans="3:14" ht="12.75" x14ac:dyDescent="0.2">
      <c r="C58" s="4"/>
      <c r="D58" s="4"/>
      <c r="E58" s="4"/>
      <c r="F58" s="4"/>
      <c r="G58" s="4"/>
      <c r="H58" s="4"/>
      <c r="I58" s="4"/>
      <c r="J58" s="4"/>
      <c r="K58" s="4"/>
      <c r="L58" s="4"/>
      <c r="M58" s="4"/>
      <c r="N58" s="4"/>
    </row>
    <row r="59" spans="3:14" ht="12.75" x14ac:dyDescent="0.2">
      <c r="C59" s="4"/>
      <c r="D59" s="4"/>
      <c r="E59" s="4"/>
      <c r="F59" s="4"/>
      <c r="G59" s="4"/>
      <c r="H59" s="4"/>
      <c r="I59" s="4"/>
      <c r="J59" s="4"/>
      <c r="K59" s="4"/>
      <c r="L59" s="4"/>
      <c r="M59" s="4"/>
      <c r="N59" s="4"/>
    </row>
    <row r="60" spans="3:14" ht="12.75" x14ac:dyDescent="0.2">
      <c r="C60" s="4"/>
      <c r="D60" s="4"/>
      <c r="E60" s="4"/>
      <c r="F60" s="4"/>
      <c r="G60" s="4"/>
      <c r="H60" s="4"/>
      <c r="I60" s="4"/>
      <c r="J60" s="4"/>
      <c r="K60" s="4"/>
      <c r="L60" s="4"/>
      <c r="M60" s="4"/>
      <c r="N60" s="4"/>
    </row>
    <row r="61" spans="3:14" ht="12.75" x14ac:dyDescent="0.2">
      <c r="C61" s="4"/>
      <c r="D61" s="4"/>
      <c r="E61" s="4"/>
      <c r="F61" s="4"/>
      <c r="G61" s="4"/>
      <c r="H61" s="4"/>
      <c r="I61" s="4"/>
      <c r="J61" s="4"/>
      <c r="K61" s="4"/>
      <c r="L61" s="4"/>
      <c r="M61" s="4"/>
      <c r="N61" s="4"/>
    </row>
    <row r="62" spans="3:14" ht="12.75" x14ac:dyDescent="0.2">
      <c r="C62" s="4"/>
      <c r="D62" s="4"/>
      <c r="E62" s="4"/>
      <c r="F62" s="4"/>
      <c r="G62" s="4"/>
      <c r="H62" s="4"/>
      <c r="I62" s="4"/>
      <c r="J62" s="4"/>
      <c r="K62" s="4"/>
      <c r="L62" s="4"/>
      <c r="M62" s="4"/>
      <c r="N62" s="4"/>
    </row>
    <row r="63" spans="3:14" ht="12.75" x14ac:dyDescent="0.2">
      <c r="C63" s="4"/>
      <c r="D63" s="4"/>
      <c r="E63" s="4"/>
      <c r="F63" s="4"/>
      <c r="G63" s="4"/>
      <c r="H63" s="4"/>
      <c r="I63" s="4"/>
      <c r="J63" s="4"/>
      <c r="K63" s="4"/>
      <c r="L63" s="4"/>
      <c r="M63" s="4"/>
      <c r="N63" s="4"/>
    </row>
    <row r="64" spans="3:14" ht="12.75" x14ac:dyDescent="0.2">
      <c r="C64" s="4"/>
      <c r="D64" s="4"/>
      <c r="E64" s="4"/>
      <c r="F64" s="4"/>
      <c r="G64" s="4"/>
      <c r="H64" s="4"/>
      <c r="I64" s="4"/>
      <c r="J64" s="4"/>
      <c r="K64" s="4"/>
      <c r="L64" s="4"/>
      <c r="M64" s="4"/>
      <c r="N64" s="4"/>
    </row>
    <row r="65" spans="3:14" ht="12.75" x14ac:dyDescent="0.2">
      <c r="C65" s="4"/>
      <c r="D65" s="4"/>
      <c r="E65" s="4"/>
      <c r="F65" s="4"/>
      <c r="G65" s="4"/>
      <c r="H65" s="4"/>
      <c r="I65" s="4"/>
      <c r="J65" s="4"/>
      <c r="K65" s="4"/>
      <c r="L65" s="4"/>
      <c r="M65" s="4"/>
      <c r="N65" s="4"/>
    </row>
    <row r="66" spans="3:14" ht="12.75" x14ac:dyDescent="0.2">
      <c r="C66" s="4"/>
      <c r="D66" s="4"/>
      <c r="E66" s="4"/>
      <c r="F66" s="4"/>
      <c r="G66" s="4"/>
      <c r="H66" s="4"/>
      <c r="I66" s="4"/>
      <c r="J66" s="4"/>
      <c r="K66" s="4"/>
      <c r="L66" s="4"/>
      <c r="M66" s="4"/>
      <c r="N66" s="4"/>
    </row>
    <row r="67" spans="3:14" ht="12.75" x14ac:dyDescent="0.2">
      <c r="C67" s="4"/>
      <c r="D67" s="4"/>
      <c r="E67" s="4"/>
      <c r="F67" s="4"/>
      <c r="G67" s="4"/>
      <c r="H67" s="4"/>
      <c r="I67" s="4"/>
      <c r="J67" s="4"/>
      <c r="K67" s="4"/>
      <c r="L67" s="4"/>
      <c r="M67" s="4"/>
      <c r="N67" s="4"/>
    </row>
    <row r="68" spans="3:14" ht="12.75" x14ac:dyDescent="0.2">
      <c r="C68" s="4"/>
      <c r="D68" s="4"/>
      <c r="E68" s="4"/>
      <c r="F68" s="4"/>
      <c r="G68" s="4"/>
      <c r="H68" s="4"/>
      <c r="I68" s="4"/>
      <c r="J68" s="4"/>
      <c r="K68" s="4"/>
      <c r="L68" s="4"/>
      <c r="M68" s="4"/>
      <c r="N68" s="4"/>
    </row>
    <row r="69" spans="3:14" ht="12.75" x14ac:dyDescent="0.2">
      <c r="C69" s="4"/>
      <c r="D69" s="4"/>
      <c r="E69" s="4"/>
      <c r="F69" s="4"/>
      <c r="G69" s="4"/>
      <c r="H69" s="4"/>
      <c r="I69" s="4"/>
      <c r="J69" s="4"/>
      <c r="K69" s="4"/>
      <c r="L69" s="4"/>
      <c r="M69" s="4"/>
      <c r="N69" s="4"/>
    </row>
    <row r="70" spans="3:14" ht="12.75" x14ac:dyDescent="0.2">
      <c r="C70" s="4"/>
      <c r="D70" s="4"/>
      <c r="E70" s="4"/>
      <c r="F70" s="4"/>
      <c r="G70" s="4"/>
      <c r="H70" s="4"/>
      <c r="I70" s="4"/>
      <c r="J70" s="4"/>
      <c r="K70" s="4"/>
      <c r="L70" s="4"/>
      <c r="M70" s="4"/>
      <c r="N70" s="4"/>
    </row>
    <row r="71" spans="3:14" ht="12.75" x14ac:dyDescent="0.2">
      <c r="C71" s="4"/>
      <c r="D71" s="4"/>
      <c r="E71" s="4"/>
      <c r="F71" s="4"/>
      <c r="G71" s="4"/>
      <c r="H71" s="4"/>
      <c r="I71" s="4"/>
      <c r="J71" s="4"/>
      <c r="K71" s="4"/>
      <c r="L71" s="4"/>
      <c r="M71" s="4"/>
      <c r="N71" s="4"/>
    </row>
    <row r="72" spans="3:14" ht="12.75" x14ac:dyDescent="0.2">
      <c r="C72" s="4"/>
      <c r="D72" s="4"/>
      <c r="E72" s="4"/>
      <c r="F72" s="4"/>
      <c r="G72" s="4"/>
      <c r="H72" s="4"/>
      <c r="I72" s="4"/>
      <c r="J72" s="4"/>
      <c r="K72" s="4"/>
      <c r="L72" s="4"/>
      <c r="M72" s="4"/>
      <c r="N72" s="4"/>
    </row>
    <row r="73" spans="3:14" ht="12.75" x14ac:dyDescent="0.2">
      <c r="C73" s="4"/>
      <c r="D73" s="4"/>
      <c r="E73" s="4"/>
      <c r="F73" s="4"/>
      <c r="G73" s="4"/>
      <c r="H73" s="4"/>
      <c r="I73" s="4"/>
      <c r="J73" s="4"/>
      <c r="K73" s="4"/>
      <c r="L73" s="4"/>
      <c r="M73" s="4"/>
      <c r="N73" s="4"/>
    </row>
    <row r="74" spans="3:14" ht="12.75" x14ac:dyDescent="0.2">
      <c r="C74" s="4"/>
      <c r="D74" s="4"/>
      <c r="E74" s="4"/>
      <c r="F74" s="4"/>
      <c r="G74" s="4"/>
      <c r="H74" s="4"/>
      <c r="I74" s="4"/>
      <c r="J74" s="4"/>
      <c r="K74" s="4"/>
      <c r="L74" s="4"/>
      <c r="M74" s="4"/>
      <c r="N74" s="4"/>
    </row>
    <row r="75" spans="3:14" ht="12.75" x14ac:dyDescent="0.2">
      <c r="C75" s="4"/>
      <c r="D75" s="4"/>
      <c r="E75" s="4"/>
      <c r="F75" s="4"/>
      <c r="G75" s="4"/>
      <c r="H75" s="4"/>
      <c r="I75" s="4"/>
      <c r="J75" s="4"/>
      <c r="K75" s="4"/>
      <c r="L75" s="4"/>
      <c r="M75" s="4"/>
      <c r="N75" s="4"/>
    </row>
    <row r="76" spans="3:14" ht="12.75" x14ac:dyDescent="0.2">
      <c r="C76" s="4"/>
      <c r="D76" s="4"/>
      <c r="E76" s="4"/>
      <c r="F76" s="4"/>
      <c r="G76" s="4"/>
      <c r="H76" s="4"/>
      <c r="I76" s="4"/>
      <c r="J76" s="4"/>
      <c r="K76" s="4"/>
      <c r="L76" s="4"/>
      <c r="M76" s="4"/>
      <c r="N76" s="4"/>
    </row>
    <row r="77" spans="3:14" ht="12.75" x14ac:dyDescent="0.2">
      <c r="C77" s="4"/>
      <c r="D77" s="4"/>
      <c r="E77" s="4"/>
      <c r="F77" s="4"/>
      <c r="G77" s="4"/>
      <c r="H77" s="4"/>
      <c r="I77" s="4"/>
      <c r="J77" s="4"/>
      <c r="K77" s="4"/>
      <c r="L77" s="4"/>
      <c r="M77" s="4"/>
      <c r="N77" s="4"/>
    </row>
    <row r="78" spans="3:14" ht="12.75" x14ac:dyDescent="0.2">
      <c r="C78" s="4"/>
      <c r="D78" s="4"/>
      <c r="E78" s="4"/>
      <c r="F78" s="4"/>
      <c r="G78" s="4"/>
      <c r="H78" s="4"/>
      <c r="I78" s="4"/>
      <c r="J78" s="4"/>
      <c r="K78" s="4"/>
      <c r="L78" s="4"/>
      <c r="M78" s="4"/>
      <c r="N78" s="4"/>
    </row>
    <row r="79" spans="3:14" ht="12.75" x14ac:dyDescent="0.2">
      <c r="C79" s="4"/>
      <c r="D79" s="4"/>
      <c r="E79" s="4"/>
      <c r="F79" s="4"/>
      <c r="G79" s="4"/>
      <c r="H79" s="4"/>
      <c r="I79" s="4"/>
      <c r="J79" s="4"/>
      <c r="K79" s="4"/>
      <c r="L79" s="4"/>
      <c r="M79" s="4"/>
      <c r="N79" s="4"/>
    </row>
    <row r="80" spans="3:14" ht="12.75" x14ac:dyDescent="0.2">
      <c r="C80" s="4"/>
      <c r="D80" s="4"/>
      <c r="E80" s="4"/>
      <c r="F80" s="4"/>
      <c r="G80" s="4"/>
      <c r="H80" s="4"/>
      <c r="I80" s="4"/>
      <c r="J80" s="4"/>
      <c r="K80" s="4"/>
      <c r="L80" s="4"/>
      <c r="M80" s="4"/>
      <c r="N80" s="4"/>
    </row>
    <row r="81" spans="3:14" ht="12.75" x14ac:dyDescent="0.2">
      <c r="C81" s="4"/>
      <c r="D81" s="4"/>
      <c r="E81" s="4"/>
      <c r="F81" s="4"/>
      <c r="G81" s="4"/>
      <c r="H81" s="4"/>
      <c r="I81" s="4"/>
      <c r="J81" s="4"/>
      <c r="K81" s="4"/>
      <c r="L81" s="4"/>
      <c r="M81" s="4"/>
      <c r="N81" s="4"/>
    </row>
    <row r="82" spans="3:14" ht="12.75" x14ac:dyDescent="0.2">
      <c r="C82" s="4"/>
      <c r="D82" s="4"/>
      <c r="E82" s="4"/>
      <c r="F82" s="4"/>
      <c r="G82" s="4"/>
      <c r="H82" s="4"/>
      <c r="I82" s="4"/>
      <c r="J82" s="4"/>
      <c r="K82" s="4"/>
      <c r="L82" s="4"/>
      <c r="M82" s="4"/>
      <c r="N82" s="4"/>
    </row>
    <row r="83" spans="3:14" ht="12.75" x14ac:dyDescent="0.2">
      <c r="C83" s="4"/>
      <c r="D83" s="4"/>
      <c r="E83" s="4"/>
      <c r="F83" s="4"/>
      <c r="G83" s="4"/>
      <c r="H83" s="4"/>
      <c r="I83" s="4"/>
      <c r="J83" s="4"/>
      <c r="K83" s="4"/>
      <c r="L83" s="4"/>
      <c r="M83" s="4"/>
      <c r="N83" s="4"/>
    </row>
    <row r="84" spans="3:14" ht="12.75" x14ac:dyDescent="0.2">
      <c r="C84" s="4"/>
      <c r="D84" s="4"/>
      <c r="E84" s="4"/>
      <c r="F84" s="4"/>
      <c r="G84" s="4"/>
      <c r="H84" s="4"/>
      <c r="I84" s="4"/>
      <c r="J84" s="4"/>
      <c r="K84" s="4"/>
      <c r="L84" s="4"/>
      <c r="M84" s="4"/>
      <c r="N84" s="4"/>
    </row>
    <row r="85" spans="3:14" ht="12.75" x14ac:dyDescent="0.2">
      <c r="C85" s="4"/>
      <c r="D85" s="4"/>
      <c r="E85" s="4"/>
      <c r="F85" s="4"/>
      <c r="G85" s="4"/>
      <c r="H85" s="4"/>
      <c r="I85" s="4"/>
      <c r="J85" s="4"/>
      <c r="K85" s="4"/>
      <c r="L85" s="4"/>
      <c r="M85" s="4"/>
      <c r="N85" s="4"/>
    </row>
    <row r="86" spans="3:14" ht="12.75" x14ac:dyDescent="0.2">
      <c r="C86" s="4"/>
      <c r="D86" s="4"/>
      <c r="E86" s="4"/>
      <c r="F86" s="4"/>
      <c r="G86" s="4"/>
      <c r="H86" s="4"/>
      <c r="I86" s="4"/>
      <c r="J86" s="4"/>
      <c r="K86" s="4"/>
      <c r="L86" s="4"/>
      <c r="M86" s="4"/>
      <c r="N86" s="4"/>
    </row>
    <row r="87" spans="3:14" ht="12.75" x14ac:dyDescent="0.2">
      <c r="C87" s="4"/>
      <c r="D87" s="4"/>
      <c r="E87" s="4"/>
      <c r="F87" s="4"/>
      <c r="G87" s="4"/>
      <c r="H87" s="4"/>
      <c r="I87" s="4"/>
      <c r="J87" s="4"/>
      <c r="K87" s="4"/>
      <c r="L87" s="4"/>
      <c r="M87" s="4"/>
      <c r="N87" s="4"/>
    </row>
    <row r="88" spans="3:14" ht="12.75" x14ac:dyDescent="0.2">
      <c r="C88" s="4"/>
      <c r="D88" s="4"/>
      <c r="E88" s="4"/>
      <c r="F88" s="4"/>
      <c r="G88" s="4"/>
      <c r="H88" s="4"/>
      <c r="I88" s="4"/>
      <c r="J88" s="4"/>
      <c r="K88" s="4"/>
      <c r="L88" s="4"/>
      <c r="M88" s="4"/>
      <c r="N88" s="4"/>
    </row>
    <row r="89" spans="3:14" ht="12.75" x14ac:dyDescent="0.2">
      <c r="C89" s="4"/>
      <c r="D89" s="4"/>
      <c r="E89" s="4"/>
      <c r="F89" s="4"/>
      <c r="G89" s="4"/>
      <c r="H89" s="4"/>
      <c r="I89" s="4"/>
      <c r="J89" s="4"/>
      <c r="K89" s="4"/>
      <c r="L89" s="4"/>
      <c r="M89" s="4"/>
      <c r="N89" s="4"/>
    </row>
    <row r="90" spans="3:14" ht="12.75" x14ac:dyDescent="0.2">
      <c r="C90" s="4"/>
      <c r="D90" s="4"/>
      <c r="E90" s="4"/>
      <c r="F90" s="4"/>
      <c r="G90" s="4"/>
      <c r="H90" s="4"/>
      <c r="I90" s="4"/>
      <c r="J90" s="4"/>
      <c r="K90" s="4"/>
      <c r="L90" s="4"/>
      <c r="M90" s="4"/>
      <c r="N90" s="4"/>
    </row>
    <row r="91" spans="3:14" ht="12.75" x14ac:dyDescent="0.2">
      <c r="C91" s="4"/>
      <c r="D91" s="4"/>
      <c r="E91" s="4"/>
      <c r="F91" s="4"/>
      <c r="G91" s="4"/>
      <c r="H91" s="4"/>
      <c r="I91" s="4"/>
      <c r="J91" s="4"/>
      <c r="K91" s="4"/>
      <c r="L91" s="4"/>
      <c r="M91" s="4"/>
      <c r="N91" s="4"/>
    </row>
    <row r="92" spans="3:14" ht="12.75" x14ac:dyDescent="0.2">
      <c r="C92" s="4"/>
      <c r="D92" s="4"/>
      <c r="E92" s="4"/>
      <c r="F92" s="4"/>
      <c r="G92" s="4"/>
      <c r="H92" s="4"/>
      <c r="I92" s="4"/>
      <c r="J92" s="4"/>
      <c r="K92" s="4"/>
      <c r="L92" s="4"/>
      <c r="M92" s="4"/>
      <c r="N92" s="4"/>
    </row>
    <row r="93" spans="3:14" ht="12.75" x14ac:dyDescent="0.2">
      <c r="C93" s="4"/>
      <c r="D93" s="4"/>
      <c r="E93" s="4"/>
      <c r="F93" s="4"/>
      <c r="G93" s="4"/>
      <c r="H93" s="4"/>
      <c r="I93" s="4"/>
      <c r="J93" s="4"/>
      <c r="K93" s="4"/>
      <c r="L93" s="4"/>
      <c r="M93" s="4"/>
      <c r="N93" s="4"/>
    </row>
    <row r="94" spans="3:14" ht="12.75" x14ac:dyDescent="0.2">
      <c r="C94" s="4"/>
      <c r="D94" s="4"/>
      <c r="E94" s="4"/>
      <c r="F94" s="4"/>
      <c r="G94" s="4"/>
      <c r="H94" s="4"/>
      <c r="I94" s="4"/>
      <c r="J94" s="4"/>
      <c r="K94" s="4"/>
      <c r="L94" s="4"/>
      <c r="M94" s="4"/>
      <c r="N94" s="4"/>
    </row>
    <row r="95" spans="3:14" ht="12.75" x14ac:dyDescent="0.2">
      <c r="C95" s="4"/>
      <c r="D95" s="4"/>
      <c r="E95" s="4"/>
      <c r="F95" s="4"/>
      <c r="G95" s="4"/>
      <c r="H95" s="4"/>
      <c r="I95" s="4"/>
      <c r="J95" s="4"/>
      <c r="K95" s="4"/>
      <c r="L95" s="4"/>
      <c r="M95" s="4"/>
      <c r="N95" s="4"/>
    </row>
    <row r="96" spans="3:14" ht="12.75" x14ac:dyDescent="0.2">
      <c r="C96" s="4"/>
      <c r="D96" s="4"/>
      <c r="E96" s="4"/>
      <c r="F96" s="4"/>
      <c r="G96" s="4"/>
      <c r="H96" s="4"/>
      <c r="I96" s="4"/>
      <c r="J96" s="4"/>
      <c r="K96" s="4"/>
      <c r="L96" s="4"/>
      <c r="M96" s="4"/>
      <c r="N96" s="4"/>
    </row>
    <row r="97" spans="3:14" ht="12.75" x14ac:dyDescent="0.2">
      <c r="C97" s="4"/>
      <c r="D97" s="4"/>
      <c r="E97" s="4"/>
      <c r="F97" s="4"/>
      <c r="G97" s="4"/>
      <c r="H97" s="4"/>
      <c r="I97" s="4"/>
      <c r="J97" s="4"/>
      <c r="K97" s="4"/>
      <c r="L97" s="4"/>
      <c r="M97" s="4"/>
      <c r="N97" s="4"/>
    </row>
    <row r="98" spans="3:14" ht="12.75" x14ac:dyDescent="0.2">
      <c r="C98" s="4"/>
      <c r="D98" s="4"/>
      <c r="E98" s="4"/>
      <c r="F98" s="4"/>
      <c r="G98" s="4"/>
      <c r="H98" s="4"/>
      <c r="I98" s="4"/>
      <c r="J98" s="4"/>
      <c r="K98" s="4"/>
      <c r="L98" s="4"/>
      <c r="M98" s="4"/>
      <c r="N98" s="4"/>
    </row>
    <row r="99" spans="3:14" ht="12.75" x14ac:dyDescent="0.2">
      <c r="C99" s="4"/>
      <c r="D99" s="4"/>
      <c r="E99" s="4"/>
      <c r="F99" s="4"/>
      <c r="G99" s="4"/>
      <c r="H99" s="4"/>
      <c r="I99" s="4"/>
      <c r="J99" s="4"/>
      <c r="K99" s="4"/>
      <c r="L99" s="4"/>
      <c r="M99" s="4"/>
      <c r="N99" s="4"/>
    </row>
    <row r="100" spans="3:14" ht="12.75" x14ac:dyDescent="0.2">
      <c r="C100" s="4"/>
      <c r="D100" s="4"/>
      <c r="E100" s="4"/>
      <c r="F100" s="4"/>
      <c r="G100" s="4"/>
      <c r="H100" s="4"/>
      <c r="I100" s="4"/>
      <c r="J100" s="4"/>
      <c r="K100" s="4"/>
      <c r="L100" s="4"/>
      <c r="M100" s="4"/>
      <c r="N100" s="4"/>
    </row>
    <row r="101" spans="3:14" ht="12.75" x14ac:dyDescent="0.2">
      <c r="C101" s="4"/>
      <c r="D101" s="4"/>
      <c r="E101" s="4"/>
      <c r="F101" s="4"/>
      <c r="G101" s="4"/>
      <c r="H101" s="4"/>
      <c r="I101" s="4"/>
      <c r="J101" s="4"/>
      <c r="K101" s="4"/>
      <c r="L101" s="4"/>
      <c r="M101" s="4"/>
      <c r="N101" s="4"/>
    </row>
    <row r="102" spans="3:14" ht="12.75" x14ac:dyDescent="0.2">
      <c r="C102" s="4"/>
      <c r="D102" s="4"/>
      <c r="E102" s="4"/>
      <c r="F102" s="4"/>
      <c r="G102" s="4"/>
      <c r="H102" s="4"/>
      <c r="I102" s="4"/>
      <c r="J102" s="4"/>
      <c r="K102" s="4"/>
      <c r="L102" s="4"/>
      <c r="M102" s="4"/>
      <c r="N102" s="4"/>
    </row>
    <row r="103" spans="3:14" ht="12.75" x14ac:dyDescent="0.2">
      <c r="C103" s="4"/>
      <c r="D103" s="4"/>
      <c r="E103" s="4"/>
      <c r="F103" s="4"/>
      <c r="G103" s="4"/>
      <c r="H103" s="4"/>
      <c r="I103" s="4"/>
      <c r="J103" s="4"/>
      <c r="K103" s="4"/>
      <c r="L103" s="4"/>
      <c r="M103" s="4"/>
      <c r="N103" s="4"/>
    </row>
    <row r="104" spans="3:14" ht="12.75" x14ac:dyDescent="0.2">
      <c r="C104" s="4"/>
      <c r="D104" s="4"/>
      <c r="E104" s="4"/>
      <c r="F104" s="4"/>
      <c r="G104" s="4"/>
      <c r="H104" s="4"/>
      <c r="I104" s="4"/>
      <c r="J104" s="4"/>
      <c r="K104" s="4"/>
      <c r="L104" s="4"/>
      <c r="M104" s="4"/>
      <c r="N104" s="4"/>
    </row>
    <row r="105" spans="3:14" ht="12.75" x14ac:dyDescent="0.2">
      <c r="C105" s="4"/>
      <c r="D105" s="4"/>
      <c r="E105" s="4"/>
      <c r="F105" s="4"/>
      <c r="G105" s="4"/>
      <c r="H105" s="4"/>
      <c r="I105" s="4"/>
      <c r="J105" s="4"/>
      <c r="K105" s="4"/>
      <c r="L105" s="4"/>
      <c r="M105" s="4"/>
      <c r="N105" s="4"/>
    </row>
    <row r="106" spans="3:14" ht="12.75" x14ac:dyDescent="0.2">
      <c r="C106" s="4"/>
      <c r="D106" s="4"/>
      <c r="E106" s="4"/>
      <c r="F106" s="4"/>
      <c r="G106" s="4"/>
      <c r="H106" s="4"/>
      <c r="I106" s="4"/>
      <c r="J106" s="4"/>
      <c r="K106" s="4"/>
      <c r="L106" s="4"/>
      <c r="M106" s="4"/>
      <c r="N106" s="4"/>
    </row>
    <row r="107" spans="3:14" ht="12.75" x14ac:dyDescent="0.2">
      <c r="C107" s="4"/>
      <c r="D107" s="4"/>
      <c r="E107" s="4"/>
      <c r="F107" s="4"/>
      <c r="G107" s="4"/>
      <c r="H107" s="4"/>
      <c r="I107" s="4"/>
      <c r="J107" s="4"/>
      <c r="K107" s="4"/>
      <c r="L107" s="4"/>
      <c r="M107" s="4"/>
      <c r="N107" s="4"/>
    </row>
    <row r="108" spans="3:14" ht="12.75" x14ac:dyDescent="0.2">
      <c r="C108" s="4"/>
      <c r="D108" s="4"/>
      <c r="E108" s="4"/>
      <c r="F108" s="4"/>
      <c r="G108" s="4"/>
      <c r="H108" s="4"/>
      <c r="I108" s="4"/>
      <c r="J108" s="4"/>
      <c r="K108" s="4"/>
      <c r="L108" s="4"/>
      <c r="M108" s="4"/>
      <c r="N108" s="4"/>
    </row>
    <row r="109" spans="3:14" ht="12.75" x14ac:dyDescent="0.2">
      <c r="C109" s="4"/>
      <c r="D109" s="4"/>
      <c r="E109" s="4"/>
      <c r="F109" s="4"/>
      <c r="G109" s="4"/>
      <c r="H109" s="4"/>
      <c r="I109" s="4"/>
      <c r="J109" s="4"/>
      <c r="K109" s="4"/>
      <c r="L109" s="4"/>
      <c r="M109" s="4"/>
      <c r="N109" s="4"/>
    </row>
    <row r="110" spans="3:14" ht="12.75" x14ac:dyDescent="0.2">
      <c r="C110" s="4"/>
      <c r="D110" s="4"/>
      <c r="E110" s="4"/>
      <c r="F110" s="4"/>
      <c r="G110" s="4"/>
      <c r="H110" s="4"/>
      <c r="I110" s="4"/>
      <c r="J110" s="4"/>
      <c r="K110" s="4"/>
      <c r="L110" s="4"/>
      <c r="M110" s="4"/>
      <c r="N110" s="4"/>
    </row>
    <row r="111" spans="3:14" ht="12.75" x14ac:dyDescent="0.2">
      <c r="C111" s="4"/>
      <c r="D111" s="4"/>
      <c r="E111" s="4"/>
      <c r="F111" s="4"/>
      <c r="G111" s="4"/>
      <c r="H111" s="4"/>
      <c r="I111" s="4"/>
      <c r="J111" s="4"/>
      <c r="K111" s="4"/>
      <c r="L111" s="4"/>
      <c r="M111" s="4"/>
      <c r="N111" s="4"/>
    </row>
    <row r="112" spans="3:14" ht="12.75" x14ac:dyDescent="0.2">
      <c r="C112" s="4"/>
      <c r="D112" s="4"/>
      <c r="E112" s="4"/>
      <c r="F112" s="4"/>
      <c r="G112" s="4"/>
      <c r="H112" s="4"/>
      <c r="I112" s="4"/>
      <c r="J112" s="4"/>
      <c r="K112" s="4"/>
      <c r="L112" s="4"/>
      <c r="M112" s="4"/>
      <c r="N112" s="4"/>
    </row>
    <row r="113" spans="3:14" ht="12.75" x14ac:dyDescent="0.2">
      <c r="C113" s="4"/>
      <c r="D113" s="4"/>
      <c r="E113" s="4"/>
      <c r="F113" s="4"/>
      <c r="G113" s="4"/>
      <c r="H113" s="4"/>
      <c r="I113" s="4"/>
      <c r="J113" s="4"/>
      <c r="K113" s="4"/>
      <c r="L113" s="4"/>
      <c r="M113" s="4"/>
      <c r="N113" s="4"/>
    </row>
    <row r="114" spans="3:14" ht="12.75" x14ac:dyDescent="0.2">
      <c r="C114" s="4"/>
      <c r="D114" s="4"/>
      <c r="E114" s="4"/>
      <c r="F114" s="4"/>
      <c r="G114" s="4"/>
      <c r="H114" s="4"/>
      <c r="I114" s="4"/>
      <c r="J114" s="4"/>
      <c r="K114" s="4"/>
      <c r="L114" s="4"/>
      <c r="M114" s="4"/>
      <c r="N114" s="4"/>
    </row>
    <row r="115" spans="3:14" ht="12.75" x14ac:dyDescent="0.2">
      <c r="C115" s="4"/>
      <c r="D115" s="4"/>
      <c r="E115" s="4"/>
      <c r="F115" s="4"/>
      <c r="G115" s="4"/>
      <c r="H115" s="4"/>
      <c r="I115" s="4"/>
      <c r="J115" s="4"/>
      <c r="K115" s="4"/>
      <c r="L115" s="4"/>
      <c r="M115" s="4"/>
      <c r="N115" s="4"/>
    </row>
    <row r="116" spans="3:14" ht="12.75" x14ac:dyDescent="0.2">
      <c r="C116" s="4"/>
      <c r="D116" s="4"/>
      <c r="E116" s="4"/>
      <c r="F116" s="4"/>
      <c r="G116" s="4"/>
      <c r="H116" s="4"/>
      <c r="I116" s="4"/>
      <c r="J116" s="4"/>
      <c r="K116" s="4"/>
      <c r="L116" s="4"/>
      <c r="M116" s="4"/>
      <c r="N116" s="4"/>
    </row>
    <row r="117" spans="3:14" ht="12.75" x14ac:dyDescent="0.2">
      <c r="C117" s="4"/>
      <c r="D117" s="4"/>
      <c r="E117" s="4"/>
      <c r="F117" s="4"/>
      <c r="G117" s="4"/>
      <c r="H117" s="4"/>
      <c r="I117" s="4"/>
      <c r="J117" s="4"/>
      <c r="K117" s="4"/>
      <c r="L117" s="4"/>
      <c r="M117" s="4"/>
      <c r="N117" s="4"/>
    </row>
    <row r="118" spans="3:14" ht="12.75" x14ac:dyDescent="0.2">
      <c r="C118" s="4"/>
      <c r="D118" s="4"/>
      <c r="E118" s="4"/>
      <c r="F118" s="4"/>
      <c r="G118" s="4"/>
      <c r="H118" s="4"/>
      <c r="I118" s="4"/>
      <c r="J118" s="4"/>
      <c r="K118" s="4"/>
      <c r="L118" s="4"/>
      <c r="M118" s="4"/>
      <c r="N118" s="4"/>
    </row>
    <row r="119" spans="3:14" ht="12.75" x14ac:dyDescent="0.2">
      <c r="C119" s="4"/>
      <c r="D119" s="4"/>
      <c r="E119" s="4"/>
      <c r="F119" s="4"/>
      <c r="G119" s="4"/>
      <c r="H119" s="4"/>
      <c r="I119" s="4"/>
      <c r="J119" s="4"/>
      <c r="K119" s="4"/>
      <c r="L119" s="4"/>
      <c r="M119" s="4"/>
      <c r="N119" s="4"/>
    </row>
    <row r="120" spans="3:14" ht="12.75" x14ac:dyDescent="0.2">
      <c r="C120" s="4"/>
      <c r="D120" s="4"/>
      <c r="E120" s="4"/>
      <c r="F120" s="4"/>
      <c r="G120" s="4"/>
      <c r="H120" s="4"/>
      <c r="I120" s="4"/>
      <c r="J120" s="4"/>
      <c r="K120" s="4"/>
      <c r="L120" s="4"/>
      <c r="M120" s="4"/>
      <c r="N120" s="4"/>
    </row>
    <row r="121" spans="3:14" ht="12.75" x14ac:dyDescent="0.2">
      <c r="C121" s="4"/>
      <c r="D121" s="4"/>
      <c r="E121" s="4"/>
      <c r="F121" s="4"/>
      <c r="G121" s="4"/>
      <c r="H121" s="4"/>
      <c r="I121" s="4"/>
      <c r="J121" s="4"/>
      <c r="K121" s="4"/>
      <c r="L121" s="4"/>
      <c r="M121" s="4"/>
      <c r="N121" s="4"/>
    </row>
    <row r="122" spans="3:14" ht="12.75" x14ac:dyDescent="0.2">
      <c r="C122" s="4"/>
      <c r="D122" s="4"/>
      <c r="E122" s="4"/>
      <c r="F122" s="4"/>
      <c r="G122" s="4"/>
      <c r="H122" s="4"/>
      <c r="I122" s="4"/>
      <c r="J122" s="4"/>
      <c r="K122" s="4"/>
      <c r="L122" s="4"/>
      <c r="M122" s="4"/>
      <c r="N122" s="4"/>
    </row>
    <row r="123" spans="3:14" ht="12.75" x14ac:dyDescent="0.2">
      <c r="C123" s="4"/>
      <c r="D123" s="4"/>
      <c r="E123" s="4"/>
      <c r="F123" s="4"/>
      <c r="G123" s="4"/>
      <c r="H123" s="4"/>
      <c r="I123" s="4"/>
      <c r="J123" s="4"/>
      <c r="K123" s="4"/>
      <c r="L123" s="4"/>
      <c r="M123" s="4"/>
      <c r="N123" s="4"/>
    </row>
    <row r="124" spans="3:14" ht="12.75" x14ac:dyDescent="0.2">
      <c r="C124" s="4"/>
      <c r="D124" s="4"/>
      <c r="E124" s="4"/>
      <c r="F124" s="4"/>
      <c r="G124" s="4"/>
      <c r="H124" s="4"/>
      <c r="I124" s="4"/>
      <c r="J124" s="4"/>
      <c r="K124" s="4"/>
      <c r="L124" s="4"/>
      <c r="M124" s="4"/>
      <c r="N124" s="4"/>
    </row>
    <row r="125" spans="3:14" ht="12.75" x14ac:dyDescent="0.2">
      <c r="C125" s="4"/>
      <c r="D125" s="4"/>
      <c r="E125" s="4"/>
      <c r="F125" s="4"/>
      <c r="G125" s="4"/>
      <c r="H125" s="4"/>
      <c r="I125" s="4"/>
      <c r="J125" s="4"/>
      <c r="K125" s="4"/>
      <c r="L125" s="4"/>
      <c r="M125" s="4"/>
      <c r="N125" s="4"/>
    </row>
    <row r="126" spans="3:14" ht="12.75" x14ac:dyDescent="0.2">
      <c r="C126" s="4"/>
      <c r="D126" s="4"/>
      <c r="E126" s="4"/>
      <c r="F126" s="4"/>
      <c r="G126" s="4"/>
      <c r="H126" s="4"/>
      <c r="I126" s="4"/>
      <c r="J126" s="4"/>
      <c r="K126" s="4"/>
      <c r="L126" s="4"/>
      <c r="M126" s="4"/>
      <c r="N126" s="4"/>
    </row>
    <row r="127" spans="3:14" ht="12.75" x14ac:dyDescent="0.2">
      <c r="C127" s="4"/>
      <c r="D127" s="4"/>
      <c r="E127" s="4"/>
      <c r="F127" s="4"/>
      <c r="G127" s="4"/>
      <c r="H127" s="4"/>
      <c r="I127" s="4"/>
      <c r="J127" s="4"/>
      <c r="K127" s="4"/>
      <c r="L127" s="4"/>
      <c r="M127" s="4"/>
      <c r="N127" s="4"/>
    </row>
    <row r="128" spans="3:14" ht="12.75" x14ac:dyDescent="0.2">
      <c r="C128" s="4"/>
      <c r="D128" s="4"/>
      <c r="E128" s="4"/>
      <c r="F128" s="4"/>
      <c r="G128" s="4"/>
      <c r="H128" s="4"/>
      <c r="I128" s="4"/>
      <c r="J128" s="4"/>
      <c r="K128" s="4"/>
      <c r="L128" s="4"/>
      <c r="M128" s="4"/>
      <c r="N128" s="4"/>
    </row>
    <row r="129" spans="3:14" ht="12.75" x14ac:dyDescent="0.2">
      <c r="C129" s="4"/>
      <c r="D129" s="4"/>
      <c r="E129" s="4"/>
      <c r="F129" s="4"/>
      <c r="G129" s="4"/>
      <c r="H129" s="4"/>
      <c r="I129" s="4"/>
      <c r="J129" s="4"/>
      <c r="K129" s="4"/>
      <c r="L129" s="4"/>
      <c r="M129" s="4"/>
      <c r="N129" s="4"/>
    </row>
    <row r="130" spans="3:14" ht="12.75" x14ac:dyDescent="0.2">
      <c r="C130" s="4"/>
      <c r="D130" s="4"/>
      <c r="E130" s="4"/>
      <c r="F130" s="4"/>
      <c r="G130" s="4"/>
      <c r="H130" s="4"/>
      <c r="I130" s="4"/>
      <c r="J130" s="4"/>
      <c r="K130" s="4"/>
      <c r="L130" s="4"/>
      <c r="M130" s="4"/>
      <c r="N130" s="4"/>
    </row>
    <row r="131" spans="3:14" ht="12.75" x14ac:dyDescent="0.2">
      <c r="C131" s="4"/>
      <c r="D131" s="4"/>
      <c r="E131" s="4"/>
      <c r="F131" s="4"/>
      <c r="G131" s="4"/>
      <c r="H131" s="4"/>
      <c r="I131" s="4"/>
      <c r="J131" s="4"/>
      <c r="K131" s="4"/>
      <c r="L131" s="4"/>
      <c r="M131" s="4"/>
      <c r="N131" s="4"/>
    </row>
    <row r="132" spans="3:14" ht="12.75" x14ac:dyDescent="0.2">
      <c r="C132" s="4"/>
      <c r="D132" s="4"/>
      <c r="E132" s="4"/>
      <c r="F132" s="4"/>
      <c r="G132" s="4"/>
      <c r="H132" s="4"/>
      <c r="I132" s="4"/>
      <c r="J132" s="4"/>
      <c r="K132" s="4"/>
      <c r="L132" s="4"/>
      <c r="M132" s="4"/>
      <c r="N132" s="4"/>
    </row>
    <row r="133" spans="3:14" ht="12.75" x14ac:dyDescent="0.2">
      <c r="C133" s="4"/>
      <c r="D133" s="4"/>
      <c r="E133" s="4"/>
      <c r="F133" s="4"/>
      <c r="G133" s="4"/>
      <c r="H133" s="4"/>
      <c r="I133" s="4"/>
      <c r="J133" s="4"/>
      <c r="K133" s="4"/>
      <c r="L133" s="4"/>
      <c r="M133" s="4"/>
      <c r="N133" s="4"/>
    </row>
    <row r="134" spans="3:14" ht="12.75" x14ac:dyDescent="0.2">
      <c r="C134" s="4"/>
      <c r="D134" s="4"/>
      <c r="E134" s="4"/>
      <c r="F134" s="4"/>
      <c r="G134" s="4"/>
      <c r="H134" s="4"/>
      <c r="I134" s="4"/>
      <c r="J134" s="4"/>
      <c r="K134" s="4"/>
      <c r="L134" s="4"/>
      <c r="M134" s="4"/>
      <c r="N134" s="4"/>
    </row>
    <row r="135" spans="3:14" ht="12.75" x14ac:dyDescent="0.2">
      <c r="C135" s="4"/>
      <c r="D135" s="4"/>
      <c r="E135" s="4"/>
      <c r="F135" s="4"/>
      <c r="G135" s="4"/>
      <c r="H135" s="4"/>
      <c r="I135" s="4"/>
      <c r="J135" s="4"/>
      <c r="K135" s="4"/>
      <c r="L135" s="4"/>
      <c r="M135" s="4"/>
      <c r="N135" s="4"/>
    </row>
    <row r="136" spans="3:14" ht="12.75" x14ac:dyDescent="0.2">
      <c r="C136" s="4"/>
      <c r="D136" s="4"/>
      <c r="E136" s="4"/>
      <c r="F136" s="4"/>
      <c r="G136" s="4"/>
      <c r="H136" s="4"/>
      <c r="I136" s="4"/>
      <c r="J136" s="4"/>
      <c r="K136" s="4"/>
      <c r="L136" s="4"/>
      <c r="M136" s="4"/>
      <c r="N136" s="4"/>
    </row>
    <row r="137" spans="3:14" ht="12.75" x14ac:dyDescent="0.2">
      <c r="C137" s="4"/>
      <c r="D137" s="4"/>
      <c r="E137" s="4"/>
      <c r="F137" s="4"/>
      <c r="G137" s="4"/>
      <c r="H137" s="4"/>
      <c r="I137" s="4"/>
      <c r="J137" s="4"/>
      <c r="K137" s="4"/>
      <c r="L137" s="4"/>
      <c r="M137" s="4"/>
      <c r="N137" s="4"/>
    </row>
    <row r="138" spans="3:14" ht="12.75" x14ac:dyDescent="0.2">
      <c r="C138" s="4"/>
      <c r="D138" s="4"/>
      <c r="E138" s="4"/>
      <c r="F138" s="4"/>
      <c r="G138" s="4"/>
      <c r="H138" s="4"/>
      <c r="I138" s="4"/>
      <c r="J138" s="4"/>
      <c r="K138" s="4"/>
      <c r="L138" s="4"/>
      <c r="M138" s="4"/>
      <c r="N138" s="4"/>
    </row>
    <row r="139" spans="3:14" ht="12.75" x14ac:dyDescent="0.2">
      <c r="C139" s="4"/>
      <c r="D139" s="4"/>
      <c r="E139" s="4"/>
      <c r="F139" s="4"/>
      <c r="G139" s="4"/>
      <c r="H139" s="4"/>
      <c r="I139" s="4"/>
      <c r="J139" s="4"/>
      <c r="K139" s="4"/>
      <c r="L139" s="4"/>
      <c r="M139" s="4"/>
      <c r="N139" s="4"/>
    </row>
    <row r="140" spans="3:14" ht="12.75" x14ac:dyDescent="0.2">
      <c r="C140" s="4"/>
      <c r="D140" s="4"/>
      <c r="E140" s="4"/>
      <c r="F140" s="4"/>
      <c r="G140" s="4"/>
      <c r="H140" s="4"/>
      <c r="I140" s="4"/>
      <c r="J140" s="4"/>
      <c r="K140" s="4"/>
      <c r="L140" s="4"/>
      <c r="M140" s="4"/>
      <c r="N140" s="4"/>
    </row>
    <row r="141" spans="3:14" ht="12.75" x14ac:dyDescent="0.2">
      <c r="C141" s="4"/>
      <c r="D141" s="4"/>
      <c r="E141" s="4"/>
      <c r="F141" s="4"/>
      <c r="G141" s="4"/>
      <c r="H141" s="4"/>
      <c r="I141" s="4"/>
      <c r="J141" s="4"/>
      <c r="K141" s="4"/>
      <c r="L141" s="4"/>
      <c r="M141" s="4"/>
      <c r="N141" s="4"/>
    </row>
    <row r="142" spans="3:14" ht="12.75" x14ac:dyDescent="0.2">
      <c r="C142" s="4"/>
      <c r="D142" s="4"/>
      <c r="E142" s="4"/>
      <c r="F142" s="4"/>
      <c r="G142" s="4"/>
      <c r="H142" s="4"/>
      <c r="I142" s="4"/>
      <c r="J142" s="4"/>
      <c r="K142" s="4"/>
      <c r="L142" s="4"/>
      <c r="M142" s="4"/>
      <c r="N142" s="4"/>
    </row>
    <row r="143" spans="3:14" ht="12.75" x14ac:dyDescent="0.2">
      <c r="C143" s="4"/>
      <c r="D143" s="4"/>
      <c r="E143" s="4"/>
      <c r="F143" s="4"/>
      <c r="G143" s="4"/>
      <c r="H143" s="4"/>
      <c r="I143" s="4"/>
      <c r="J143" s="4"/>
      <c r="K143" s="4"/>
      <c r="L143" s="4"/>
      <c r="M143" s="4"/>
      <c r="N143" s="4"/>
    </row>
    <row r="144" spans="3:14" ht="12.75" x14ac:dyDescent="0.2">
      <c r="C144" s="4"/>
      <c r="D144" s="4"/>
      <c r="E144" s="4"/>
      <c r="F144" s="4"/>
      <c r="G144" s="4"/>
      <c r="H144" s="4"/>
      <c r="I144" s="4"/>
      <c r="J144" s="4"/>
      <c r="K144" s="4"/>
      <c r="L144" s="4"/>
      <c r="M144" s="4"/>
      <c r="N144" s="4"/>
    </row>
    <row r="145" spans="3:14" ht="12.75" x14ac:dyDescent="0.2">
      <c r="C145" s="4"/>
      <c r="D145" s="4"/>
      <c r="E145" s="4"/>
      <c r="F145" s="4"/>
      <c r="G145" s="4"/>
      <c r="H145" s="4"/>
      <c r="I145" s="4"/>
      <c r="J145" s="4"/>
      <c r="K145" s="4"/>
      <c r="L145" s="4"/>
      <c r="M145" s="4"/>
      <c r="N145" s="4"/>
    </row>
    <row r="146" spans="3:14" ht="12.75" x14ac:dyDescent="0.2">
      <c r="C146" s="4"/>
      <c r="D146" s="4"/>
      <c r="E146" s="4"/>
      <c r="F146" s="4"/>
      <c r="G146" s="4"/>
      <c r="H146" s="4"/>
      <c r="I146" s="4"/>
      <c r="J146" s="4"/>
      <c r="K146" s="4"/>
      <c r="L146" s="4"/>
      <c r="M146" s="4"/>
      <c r="N146" s="4"/>
    </row>
    <row r="147" spans="3:14" ht="12.75" x14ac:dyDescent="0.2">
      <c r="C147" s="4"/>
      <c r="D147" s="4"/>
      <c r="E147" s="4"/>
      <c r="F147" s="4"/>
      <c r="G147" s="4"/>
      <c r="H147" s="4"/>
      <c r="I147" s="4"/>
      <c r="J147" s="4"/>
      <c r="K147" s="4"/>
      <c r="L147" s="4"/>
      <c r="M147" s="4"/>
      <c r="N147" s="4"/>
    </row>
    <row r="148" spans="3:14" ht="12.75" x14ac:dyDescent="0.2">
      <c r="C148" s="4"/>
      <c r="D148" s="4"/>
      <c r="E148" s="4"/>
      <c r="F148" s="4"/>
      <c r="G148" s="4"/>
      <c r="H148" s="4"/>
      <c r="I148" s="4"/>
      <c r="J148" s="4"/>
      <c r="K148" s="4"/>
      <c r="L148" s="4"/>
      <c r="M148" s="4"/>
      <c r="N148" s="4"/>
    </row>
    <row r="149" spans="3:14" ht="12.75" x14ac:dyDescent="0.2">
      <c r="C149" s="4"/>
      <c r="D149" s="4"/>
      <c r="E149" s="4"/>
      <c r="F149" s="4"/>
      <c r="G149" s="4"/>
      <c r="H149" s="4"/>
      <c r="I149" s="4"/>
      <c r="J149" s="4"/>
      <c r="K149" s="4"/>
      <c r="L149" s="4"/>
      <c r="M149" s="4"/>
      <c r="N149" s="4"/>
    </row>
    <row r="150" spans="3:14" ht="12.75" x14ac:dyDescent="0.2">
      <c r="C150" s="4"/>
      <c r="D150" s="4"/>
      <c r="E150" s="4"/>
      <c r="F150" s="4"/>
      <c r="G150" s="4"/>
      <c r="H150" s="4"/>
      <c r="I150" s="4"/>
      <c r="J150" s="4"/>
      <c r="K150" s="4"/>
      <c r="L150" s="4"/>
      <c r="M150" s="4"/>
      <c r="N150" s="4"/>
    </row>
    <row r="151" spans="3:14" ht="12.75" x14ac:dyDescent="0.2">
      <c r="C151" s="4"/>
      <c r="D151" s="4"/>
      <c r="E151" s="4"/>
      <c r="F151" s="4"/>
      <c r="G151" s="4"/>
      <c r="H151" s="4"/>
      <c r="I151" s="4"/>
      <c r="J151" s="4"/>
      <c r="K151" s="4"/>
      <c r="L151" s="4"/>
      <c r="M151" s="4"/>
      <c r="N151" s="4"/>
    </row>
    <row r="152" spans="3:14" ht="12.75" x14ac:dyDescent="0.2">
      <c r="C152" s="4"/>
      <c r="D152" s="4"/>
      <c r="E152" s="4"/>
      <c r="F152" s="4"/>
      <c r="G152" s="4"/>
      <c r="H152" s="4"/>
      <c r="I152" s="4"/>
      <c r="J152" s="4"/>
      <c r="K152" s="4"/>
      <c r="L152" s="4"/>
      <c r="M152" s="4"/>
      <c r="N152" s="4"/>
    </row>
    <row r="153" spans="3:14" ht="12.75" x14ac:dyDescent="0.2">
      <c r="C153" s="4"/>
      <c r="D153" s="4"/>
      <c r="E153" s="4"/>
      <c r="F153" s="4"/>
      <c r="G153" s="4"/>
      <c r="H153" s="4"/>
      <c r="I153" s="4"/>
      <c r="J153" s="4"/>
      <c r="K153" s="4"/>
      <c r="L153" s="4"/>
      <c r="M153" s="4"/>
      <c r="N153" s="4"/>
    </row>
    <row r="154" spans="3:14" ht="12.75" x14ac:dyDescent="0.2">
      <c r="C154" s="4"/>
      <c r="D154" s="4"/>
      <c r="E154" s="4"/>
      <c r="F154" s="4"/>
      <c r="G154" s="4"/>
      <c r="H154" s="4"/>
      <c r="I154" s="4"/>
      <c r="J154" s="4"/>
      <c r="K154" s="4"/>
      <c r="L154" s="4"/>
      <c r="M154" s="4"/>
      <c r="N154" s="4"/>
    </row>
  </sheetData>
  <sheetProtection password="BB97" sheet="1"/>
  <mergeCells count="9">
    <mergeCell ref="G13:I13"/>
    <mergeCell ref="G23:N24"/>
    <mergeCell ref="O23:P24"/>
    <mergeCell ref="A1:P1"/>
    <mergeCell ref="A2:B2"/>
    <mergeCell ref="C2:P2"/>
    <mergeCell ref="A3:P3"/>
    <mergeCell ref="A4:B4"/>
    <mergeCell ref="C4:P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24"/>
  <sheetViews>
    <sheetView workbookViewId="0">
      <selection activeCell="U23" sqref="U23"/>
    </sheetView>
  </sheetViews>
  <sheetFormatPr defaultRowHeight="15" x14ac:dyDescent="0.25"/>
  <cols>
    <col min="1" max="11" width="10.7109375" customWidth="1"/>
    <col min="12" max="12" width="20.7109375" customWidth="1"/>
    <col min="13" max="17" width="10.7109375" customWidth="1"/>
  </cols>
  <sheetData>
    <row r="1" spans="1:17" ht="23.25" customHeight="1" x14ac:dyDescent="0.25">
      <c r="A1" s="201" t="str">
        <f>+'VENDOR INFORMATION'!A1</f>
        <v>ITB016-21   Pollinator Habitat Site Preparation and Seed Planting Contract       9/13/21</v>
      </c>
      <c r="B1" s="202"/>
      <c r="C1" s="202"/>
      <c r="D1" s="202"/>
      <c r="E1" s="202"/>
      <c r="F1" s="202"/>
      <c r="G1" s="202"/>
      <c r="H1" s="202"/>
      <c r="I1" s="202"/>
      <c r="J1" s="202"/>
      <c r="K1" s="202"/>
      <c r="L1" s="202"/>
      <c r="M1" s="202"/>
      <c r="N1" s="202"/>
      <c r="O1" s="202"/>
      <c r="P1" s="202"/>
      <c r="Q1" s="202"/>
    </row>
    <row r="2" spans="1:17" ht="15.75" customHeight="1" x14ac:dyDescent="0.25">
      <c r="A2" s="203" t="s">
        <v>43</v>
      </c>
      <c r="B2" s="203"/>
      <c r="C2" s="243" t="str">
        <f>+'VENDOR INFORMATION'!D2</f>
        <v>TJ Sales &amp; Consulting LTD dba the Conservationist</v>
      </c>
      <c r="D2" s="243"/>
      <c r="E2" s="243"/>
      <c r="F2" s="243"/>
      <c r="G2" s="243"/>
      <c r="H2" s="243"/>
      <c r="I2" s="243"/>
      <c r="J2" s="243"/>
      <c r="K2" s="243"/>
      <c r="L2" s="243"/>
      <c r="M2" s="243"/>
      <c r="N2" s="243"/>
      <c r="O2" s="243"/>
      <c r="P2" s="243"/>
      <c r="Q2" s="243"/>
    </row>
    <row r="3" spans="1:17" x14ac:dyDescent="0.25">
      <c r="A3" s="205"/>
      <c r="B3" s="206"/>
      <c r="C3" s="206"/>
      <c r="D3" s="206"/>
      <c r="E3" s="206"/>
      <c r="F3" s="206"/>
      <c r="G3" s="206"/>
      <c r="H3" s="206"/>
      <c r="I3" s="206"/>
      <c r="J3" s="206"/>
      <c r="K3" s="206"/>
      <c r="L3" s="206"/>
      <c r="M3" s="206"/>
      <c r="N3" s="206"/>
      <c r="O3" s="206"/>
      <c r="P3" s="206"/>
      <c r="Q3" s="206"/>
    </row>
    <row r="4" spans="1:17" ht="20.25" customHeight="1" x14ac:dyDescent="0.25">
      <c r="A4" s="207" t="s">
        <v>44</v>
      </c>
      <c r="B4" s="207"/>
      <c r="C4" s="244" t="s">
        <v>74</v>
      </c>
      <c r="D4" s="244"/>
      <c r="E4" s="244"/>
      <c r="F4" s="244"/>
      <c r="G4" s="244"/>
      <c r="H4" s="244"/>
      <c r="I4" s="244"/>
      <c r="J4" s="244"/>
      <c r="K4" s="244"/>
      <c r="L4" s="244"/>
      <c r="M4" s="244"/>
      <c r="N4" s="244"/>
      <c r="O4" s="244"/>
      <c r="P4" s="244"/>
      <c r="Q4" s="244"/>
    </row>
    <row r="5" spans="1:17" ht="15" customHeight="1" x14ac:dyDescent="0.25">
      <c r="A5" s="4"/>
      <c r="B5" s="4"/>
      <c r="C5" s="244"/>
      <c r="D5" s="244"/>
      <c r="E5" s="244"/>
      <c r="F5" s="244"/>
      <c r="G5" s="244"/>
      <c r="H5" s="244"/>
      <c r="I5" s="244"/>
      <c r="J5" s="244"/>
      <c r="K5" s="244"/>
      <c r="L5" s="244"/>
      <c r="M5" s="244"/>
      <c r="N5" s="244"/>
      <c r="O5" s="244"/>
      <c r="P5" s="244"/>
      <c r="Q5" s="244"/>
    </row>
    <row r="6" spans="1:17" ht="15" customHeight="1" x14ac:dyDescent="0.25">
      <c r="A6" s="209"/>
      <c r="B6" s="209"/>
      <c r="C6" s="244"/>
      <c r="D6" s="244"/>
      <c r="E6" s="244"/>
      <c r="F6" s="244"/>
      <c r="G6" s="244"/>
      <c r="H6" s="244"/>
      <c r="I6" s="244"/>
      <c r="J6" s="244"/>
      <c r="K6" s="244"/>
      <c r="L6" s="244"/>
      <c r="M6" s="244"/>
      <c r="N6" s="244"/>
      <c r="O6" s="244"/>
      <c r="P6" s="244"/>
      <c r="Q6" s="244"/>
    </row>
    <row r="7" spans="1:17" ht="15" customHeight="1" x14ac:dyDescent="0.25">
      <c r="A7" s="4"/>
      <c r="B7" s="4"/>
      <c r="C7" s="244"/>
      <c r="D7" s="244"/>
      <c r="E7" s="244"/>
      <c r="F7" s="244"/>
      <c r="G7" s="244"/>
      <c r="H7" s="244"/>
      <c r="I7" s="244"/>
      <c r="J7" s="244"/>
      <c r="K7" s="244"/>
      <c r="L7" s="244"/>
      <c r="M7" s="244"/>
      <c r="N7" s="244"/>
      <c r="O7" s="244"/>
      <c r="P7" s="244"/>
      <c r="Q7" s="244"/>
    </row>
    <row r="8" spans="1:17" ht="15" customHeight="1" x14ac:dyDescent="0.25">
      <c r="A8" s="18"/>
      <c r="B8" s="18"/>
      <c r="C8" s="244"/>
      <c r="D8" s="244"/>
      <c r="E8" s="244"/>
      <c r="F8" s="244"/>
      <c r="G8" s="244"/>
      <c r="H8" s="244"/>
      <c r="I8" s="244"/>
      <c r="J8" s="244"/>
      <c r="K8" s="244"/>
      <c r="L8" s="244"/>
      <c r="M8" s="244"/>
      <c r="N8" s="244"/>
      <c r="O8" s="244"/>
      <c r="P8" s="244"/>
      <c r="Q8" s="244"/>
    </row>
    <row r="9" spans="1:17" ht="15" customHeight="1" x14ac:dyDescent="0.25">
      <c r="A9" s="32"/>
      <c r="B9" s="33"/>
      <c r="C9" s="244"/>
      <c r="D9" s="244"/>
      <c r="E9" s="244"/>
      <c r="F9" s="244"/>
      <c r="G9" s="244"/>
      <c r="H9" s="244"/>
      <c r="I9" s="244"/>
      <c r="J9" s="244"/>
      <c r="K9" s="244"/>
      <c r="L9" s="244"/>
      <c r="M9" s="244"/>
      <c r="N9" s="244"/>
      <c r="O9" s="244"/>
      <c r="P9" s="244"/>
      <c r="Q9" s="244"/>
    </row>
    <row r="11" spans="1:17" x14ac:dyDescent="0.25">
      <c r="A11" s="35"/>
      <c r="B11" s="36"/>
      <c r="C11" s="36"/>
      <c r="D11" s="37"/>
      <c r="E11" s="223" t="s">
        <v>57</v>
      </c>
      <c r="F11" s="223"/>
      <c r="G11" s="223"/>
      <c r="H11" s="223"/>
      <c r="I11" s="222" t="s">
        <v>58</v>
      </c>
      <c r="J11" s="222"/>
      <c r="K11" s="224" t="s">
        <v>59</v>
      </c>
      <c r="L11" s="224"/>
      <c r="M11" s="224"/>
      <c r="N11" s="38"/>
      <c r="O11" s="38"/>
    </row>
    <row r="12" spans="1:17" x14ac:dyDescent="0.25">
      <c r="A12" s="237" t="s">
        <v>63</v>
      </c>
      <c r="B12" s="238"/>
      <c r="C12" s="238"/>
      <c r="D12" s="238"/>
      <c r="E12" s="234" t="s">
        <v>60</v>
      </c>
      <c r="F12" s="234"/>
      <c r="G12" s="234"/>
      <c r="H12" s="234"/>
      <c r="I12" s="218" t="s">
        <v>61</v>
      </c>
      <c r="J12" s="218"/>
      <c r="K12" s="235">
        <v>48</v>
      </c>
      <c r="L12" s="235"/>
      <c r="M12" s="235"/>
      <c r="N12" s="225"/>
      <c r="O12" s="226"/>
      <c r="P12" s="226"/>
      <c r="Q12" s="227"/>
    </row>
    <row r="13" spans="1:17" x14ac:dyDescent="0.25">
      <c r="A13" s="239"/>
      <c r="B13" s="240"/>
      <c r="C13" s="240"/>
      <c r="D13" s="240"/>
      <c r="E13" s="234" t="s">
        <v>62</v>
      </c>
      <c r="F13" s="234"/>
      <c r="G13" s="234"/>
      <c r="H13" s="234"/>
      <c r="I13" s="218" t="s">
        <v>61</v>
      </c>
      <c r="J13" s="218"/>
      <c r="K13" s="235">
        <v>60</v>
      </c>
      <c r="L13" s="235"/>
      <c r="M13" s="235"/>
      <c r="N13" s="228"/>
      <c r="O13" s="229"/>
      <c r="P13" s="229"/>
      <c r="Q13" s="230"/>
    </row>
    <row r="14" spans="1:17" x14ac:dyDescent="0.25">
      <c r="A14" s="239"/>
      <c r="B14" s="240"/>
      <c r="C14" s="240"/>
      <c r="D14" s="240"/>
      <c r="E14" s="236" t="s">
        <v>76</v>
      </c>
      <c r="F14" s="236"/>
      <c r="G14" s="236"/>
      <c r="H14" s="236"/>
      <c r="I14" s="218" t="s">
        <v>61</v>
      </c>
      <c r="J14" s="218"/>
      <c r="K14" s="235">
        <v>48</v>
      </c>
      <c r="L14" s="235"/>
      <c r="M14" s="235"/>
      <c r="N14" s="228"/>
      <c r="O14" s="229"/>
      <c r="P14" s="229"/>
      <c r="Q14" s="230"/>
    </row>
    <row r="15" spans="1:17" x14ac:dyDescent="0.25">
      <c r="A15" s="239"/>
      <c r="B15" s="240"/>
      <c r="C15" s="240"/>
      <c r="D15" s="240"/>
      <c r="E15" s="219"/>
      <c r="F15" s="220"/>
      <c r="G15" s="220"/>
      <c r="H15" s="221"/>
      <c r="I15" s="218"/>
      <c r="J15" s="218"/>
      <c r="K15" s="217"/>
      <c r="L15" s="217"/>
      <c r="M15" s="217"/>
      <c r="N15" s="228"/>
      <c r="O15" s="229"/>
      <c r="P15" s="229"/>
      <c r="Q15" s="230"/>
    </row>
    <row r="16" spans="1:17" x14ac:dyDescent="0.25">
      <c r="A16" s="239"/>
      <c r="B16" s="240"/>
      <c r="C16" s="240"/>
      <c r="D16" s="240"/>
      <c r="E16" s="219"/>
      <c r="F16" s="220"/>
      <c r="G16" s="220"/>
      <c r="H16" s="221"/>
      <c r="I16" s="218"/>
      <c r="J16" s="218"/>
      <c r="K16" s="217"/>
      <c r="L16" s="217"/>
      <c r="M16" s="217"/>
      <c r="N16" s="228"/>
      <c r="O16" s="229"/>
      <c r="P16" s="229"/>
      <c r="Q16" s="230"/>
    </row>
    <row r="17" spans="1:17" x14ac:dyDescent="0.25">
      <c r="A17" s="239"/>
      <c r="B17" s="240"/>
      <c r="C17" s="240"/>
      <c r="D17" s="240"/>
      <c r="E17" s="219"/>
      <c r="F17" s="220"/>
      <c r="G17" s="220"/>
      <c r="H17" s="221"/>
      <c r="I17" s="218"/>
      <c r="J17" s="218"/>
      <c r="K17" s="217"/>
      <c r="L17" s="217"/>
      <c r="M17" s="217"/>
      <c r="N17" s="228"/>
      <c r="O17" s="229"/>
      <c r="P17" s="229"/>
      <c r="Q17" s="230"/>
    </row>
    <row r="18" spans="1:17" x14ac:dyDescent="0.25">
      <c r="A18" s="239"/>
      <c r="B18" s="240"/>
      <c r="C18" s="240"/>
      <c r="D18" s="240"/>
      <c r="E18" s="219"/>
      <c r="F18" s="220"/>
      <c r="G18" s="220"/>
      <c r="H18" s="221"/>
      <c r="I18" s="218"/>
      <c r="J18" s="218"/>
      <c r="K18" s="217"/>
      <c r="L18" s="217"/>
      <c r="M18" s="217"/>
      <c r="N18" s="228"/>
      <c r="O18" s="229"/>
      <c r="P18" s="229"/>
      <c r="Q18" s="230"/>
    </row>
    <row r="19" spans="1:17" x14ac:dyDescent="0.25">
      <c r="A19" s="239"/>
      <c r="B19" s="240"/>
      <c r="C19" s="240"/>
      <c r="D19" s="240"/>
      <c r="E19" s="219"/>
      <c r="F19" s="220"/>
      <c r="G19" s="220"/>
      <c r="H19" s="221"/>
      <c r="I19" s="218"/>
      <c r="J19" s="218"/>
      <c r="K19" s="217"/>
      <c r="L19" s="217"/>
      <c r="M19" s="217"/>
      <c r="N19" s="228"/>
      <c r="O19" s="229"/>
      <c r="P19" s="229"/>
      <c r="Q19" s="230"/>
    </row>
    <row r="20" spans="1:17" x14ac:dyDescent="0.25">
      <c r="A20" s="239"/>
      <c r="B20" s="240"/>
      <c r="C20" s="240"/>
      <c r="D20" s="240"/>
      <c r="E20" s="219"/>
      <c r="F20" s="220"/>
      <c r="G20" s="220"/>
      <c r="H20" s="221"/>
      <c r="I20" s="218"/>
      <c r="J20" s="218"/>
      <c r="K20" s="217"/>
      <c r="L20" s="217"/>
      <c r="M20" s="217"/>
      <c r="N20" s="228"/>
      <c r="O20" s="229"/>
      <c r="P20" s="229"/>
      <c r="Q20" s="230"/>
    </row>
    <row r="21" spans="1:17" x14ac:dyDescent="0.25">
      <c r="A21" s="239"/>
      <c r="B21" s="240"/>
      <c r="C21" s="240"/>
      <c r="D21" s="240"/>
      <c r="E21" s="219"/>
      <c r="F21" s="220"/>
      <c r="G21" s="220"/>
      <c r="H21" s="221"/>
      <c r="I21" s="218"/>
      <c r="J21" s="218"/>
      <c r="K21" s="217"/>
      <c r="L21" s="217"/>
      <c r="M21" s="217"/>
      <c r="N21" s="228"/>
      <c r="O21" s="229"/>
      <c r="P21" s="229"/>
      <c r="Q21" s="230"/>
    </row>
    <row r="22" spans="1:17" x14ac:dyDescent="0.25">
      <c r="A22" s="239"/>
      <c r="B22" s="240"/>
      <c r="C22" s="240"/>
      <c r="D22" s="240"/>
      <c r="E22" s="219"/>
      <c r="F22" s="220"/>
      <c r="G22" s="220"/>
      <c r="H22" s="221"/>
      <c r="I22" s="218"/>
      <c r="J22" s="218"/>
      <c r="K22" s="217"/>
      <c r="L22" s="217"/>
      <c r="M22" s="217"/>
      <c r="N22" s="228"/>
      <c r="O22" s="229"/>
      <c r="P22" s="229"/>
      <c r="Q22" s="230"/>
    </row>
    <row r="23" spans="1:17" x14ac:dyDescent="0.25">
      <c r="A23" s="239"/>
      <c r="B23" s="240"/>
      <c r="C23" s="240"/>
      <c r="D23" s="240"/>
      <c r="E23" s="219"/>
      <c r="F23" s="220"/>
      <c r="G23" s="220"/>
      <c r="H23" s="221"/>
      <c r="I23" s="218"/>
      <c r="J23" s="218"/>
      <c r="K23" s="217"/>
      <c r="L23" s="217"/>
      <c r="M23" s="217"/>
      <c r="N23" s="228"/>
      <c r="O23" s="229"/>
      <c r="P23" s="229"/>
      <c r="Q23" s="230"/>
    </row>
    <row r="24" spans="1:17" x14ac:dyDescent="0.25">
      <c r="A24" s="241"/>
      <c r="B24" s="242"/>
      <c r="C24" s="242"/>
      <c r="D24" s="242"/>
      <c r="E24" s="219"/>
      <c r="F24" s="220"/>
      <c r="G24" s="220"/>
      <c r="H24" s="221"/>
      <c r="I24" s="218"/>
      <c r="J24" s="218"/>
      <c r="K24" s="217"/>
      <c r="L24" s="217"/>
      <c r="M24" s="217"/>
      <c r="N24" s="231"/>
      <c r="O24" s="232"/>
      <c r="P24" s="232"/>
      <c r="Q24" s="233"/>
    </row>
  </sheetData>
  <sheetProtection password="8457" sheet="1" objects="1" scenarios="1"/>
  <mergeCells count="51">
    <mergeCell ref="A2:B2"/>
    <mergeCell ref="A4:B4"/>
    <mergeCell ref="A1:Q1"/>
    <mergeCell ref="C2:Q2"/>
    <mergeCell ref="C4:Q9"/>
    <mergeCell ref="A3:Q3"/>
    <mergeCell ref="A6:B6"/>
    <mergeCell ref="A12:D24"/>
    <mergeCell ref="E12:H12"/>
    <mergeCell ref="I12:J12"/>
    <mergeCell ref="K12:M12"/>
    <mergeCell ref="E16:H16"/>
    <mergeCell ref="E18:H18"/>
    <mergeCell ref="I18:J18"/>
    <mergeCell ref="K18:M18"/>
    <mergeCell ref="I19:J19"/>
    <mergeCell ref="K19:M19"/>
    <mergeCell ref="E20:H20"/>
    <mergeCell ref="I20:J20"/>
    <mergeCell ref="K20:M20"/>
    <mergeCell ref="E21:H21"/>
    <mergeCell ref="E24:H24"/>
    <mergeCell ref="I24:J24"/>
    <mergeCell ref="N12:Q24"/>
    <mergeCell ref="E13:H13"/>
    <mergeCell ref="I13:J13"/>
    <mergeCell ref="K13:M13"/>
    <mergeCell ref="E14:H14"/>
    <mergeCell ref="I14:J14"/>
    <mergeCell ref="K14:M14"/>
    <mergeCell ref="E15:H15"/>
    <mergeCell ref="I15:J15"/>
    <mergeCell ref="K15:M15"/>
    <mergeCell ref="I16:J16"/>
    <mergeCell ref="K16:M16"/>
    <mergeCell ref="E17:H17"/>
    <mergeCell ref="I17:J17"/>
    <mergeCell ref="K17:M17"/>
    <mergeCell ref="E19:H19"/>
    <mergeCell ref="I11:J11"/>
    <mergeCell ref="E23:H23"/>
    <mergeCell ref="I23:J23"/>
    <mergeCell ref="K23:M23"/>
    <mergeCell ref="E11:H11"/>
    <mergeCell ref="K11:M11"/>
    <mergeCell ref="K24:M24"/>
    <mergeCell ref="I21:J21"/>
    <mergeCell ref="K21:M21"/>
    <mergeCell ref="E22:H22"/>
    <mergeCell ref="I22:J22"/>
    <mergeCell ref="K22:M22"/>
  </mergeCells>
  <conditionalFormatting sqref="K19">
    <cfRule type="cellIs" dxfId="3" priority="1" stopIfTrue="1" operator="equal">
      <formula>0</formula>
    </cfRule>
  </conditionalFormatting>
  <conditionalFormatting sqref="K12">
    <cfRule type="cellIs" dxfId="2" priority="4" stopIfTrue="1" operator="equal">
      <formula>0</formula>
    </cfRule>
  </conditionalFormatting>
  <conditionalFormatting sqref="K13:K18 K20">
    <cfRule type="cellIs" dxfId="1" priority="3" stopIfTrue="1" operator="equal">
      <formula>0</formula>
    </cfRule>
  </conditionalFormatting>
  <conditionalFormatting sqref="K21:K24">
    <cfRule type="cellIs" dxfId="0" priority="2" stopIfTrue="1" operator="equal">
      <formula>0</formula>
    </cfRule>
  </conditionalFormatting>
  <dataValidations count="1">
    <dataValidation type="decimal" operator="greaterThan" allowBlank="1" showInputMessage="1" showErrorMessage="1" sqref="K12:K24" xr:uid="{00000000-0002-0000-0B00-000000000000}">
      <formula1>0</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N280"/>
  <sheetViews>
    <sheetView showGridLines="0" zoomScale="80" zoomScaleNormal="80" workbookViewId="0">
      <selection activeCell="S21" sqref="S21"/>
    </sheetView>
  </sheetViews>
  <sheetFormatPr defaultRowHeight="15" x14ac:dyDescent="0.25"/>
  <cols>
    <col min="1" max="1" width="3.5703125" customWidth="1"/>
    <col min="2" max="2" width="25.28515625" style="134" customWidth="1"/>
    <col min="3" max="3" width="7.28515625" bestFit="1" customWidth="1"/>
    <col min="4" max="4" width="18.5703125" customWidth="1"/>
    <col min="5" max="5" width="47" customWidth="1"/>
    <col min="6" max="6" width="13.7109375" style="35" customWidth="1"/>
    <col min="7" max="7" width="12.42578125" style="35" customWidth="1"/>
    <col min="8" max="8" width="18.5703125" style="35" customWidth="1"/>
    <col min="9" max="9" width="14.140625" style="35" customWidth="1"/>
    <col min="10" max="10" width="11" style="35" customWidth="1"/>
    <col min="11" max="11" width="12.28515625" style="35" bestFit="1" customWidth="1"/>
    <col min="12" max="12" width="12.85546875" style="35" bestFit="1" customWidth="1"/>
    <col min="13" max="13" width="8" style="35" customWidth="1"/>
    <col min="14" max="14" width="11.140625" style="35" customWidth="1"/>
    <col min="23" max="23" width="12.5703125" customWidth="1"/>
  </cols>
  <sheetData>
    <row r="2" spans="2:14" ht="45" x14ac:dyDescent="0.25">
      <c r="B2" s="135" t="s">
        <v>551</v>
      </c>
      <c r="C2" s="71" t="s">
        <v>0</v>
      </c>
      <c r="D2" s="72" t="s">
        <v>1</v>
      </c>
      <c r="E2" s="71" t="s">
        <v>552</v>
      </c>
      <c r="F2" s="71" t="s">
        <v>553</v>
      </c>
      <c r="G2" s="71" t="s">
        <v>550</v>
      </c>
      <c r="H2" s="71" t="s">
        <v>549</v>
      </c>
      <c r="I2" s="71" t="s">
        <v>548</v>
      </c>
      <c r="J2" s="71" t="s">
        <v>96</v>
      </c>
      <c r="K2" s="115" t="s">
        <v>5</v>
      </c>
      <c r="L2" s="115" t="s">
        <v>3</v>
      </c>
      <c r="M2" s="116" t="s">
        <v>554</v>
      </c>
      <c r="N2" s="115" t="s">
        <v>555</v>
      </c>
    </row>
    <row r="3" spans="2:14" x14ac:dyDescent="0.25">
      <c r="B3" s="136" t="s">
        <v>81</v>
      </c>
      <c r="C3" s="73">
        <v>1</v>
      </c>
      <c r="D3" s="74" t="s">
        <v>6</v>
      </c>
      <c r="E3" s="75" t="s">
        <v>7</v>
      </c>
      <c r="F3" s="114" t="s">
        <v>328</v>
      </c>
      <c r="G3" s="76" t="s">
        <v>79</v>
      </c>
      <c r="H3" s="76" t="s">
        <v>79</v>
      </c>
      <c r="I3" s="76" t="s">
        <v>79</v>
      </c>
      <c r="J3" s="74" t="s">
        <v>82</v>
      </c>
      <c r="K3" s="74">
        <v>40.827902000000002</v>
      </c>
      <c r="L3" s="74">
        <v>-83.962378000000001</v>
      </c>
      <c r="M3" s="78">
        <v>12</v>
      </c>
      <c r="N3" s="76" t="s">
        <v>228</v>
      </c>
    </row>
    <row r="4" spans="2:14" x14ac:dyDescent="0.25">
      <c r="B4" s="136" t="s">
        <v>83</v>
      </c>
      <c r="C4" s="73">
        <v>1</v>
      </c>
      <c r="D4" s="74" t="s">
        <v>6</v>
      </c>
      <c r="E4" s="75" t="s">
        <v>7</v>
      </c>
      <c r="F4" s="114" t="s">
        <v>328</v>
      </c>
      <c r="G4" s="76" t="s">
        <v>79</v>
      </c>
      <c r="H4" s="76" t="s">
        <v>80</v>
      </c>
      <c r="I4" s="76" t="s">
        <v>79</v>
      </c>
      <c r="J4" s="74" t="s">
        <v>84</v>
      </c>
      <c r="K4" s="74">
        <v>40.828381</v>
      </c>
      <c r="L4" s="74">
        <v>-83.959813999999994</v>
      </c>
      <c r="M4" s="78">
        <v>7.5</v>
      </c>
      <c r="N4" s="76" t="s">
        <v>229</v>
      </c>
    </row>
    <row r="5" spans="2:14" x14ac:dyDescent="0.25">
      <c r="B5" s="77" t="s">
        <v>87</v>
      </c>
      <c r="C5" s="73">
        <v>1</v>
      </c>
      <c r="D5" s="74" t="s">
        <v>85</v>
      </c>
      <c r="E5" s="77" t="s">
        <v>86</v>
      </c>
      <c r="F5" s="76" t="s">
        <v>93</v>
      </c>
      <c r="G5" s="76" t="s">
        <v>79</v>
      </c>
      <c r="H5" s="76" t="s">
        <v>80</v>
      </c>
      <c r="I5" s="76" t="s">
        <v>79</v>
      </c>
      <c r="J5" s="74" t="s">
        <v>82</v>
      </c>
      <c r="K5" s="74">
        <v>41.275244000000001</v>
      </c>
      <c r="L5" s="74">
        <v>-84.418992000000003</v>
      </c>
      <c r="M5" s="78">
        <v>11</v>
      </c>
      <c r="N5" s="76" t="s">
        <v>230</v>
      </c>
    </row>
    <row r="6" spans="2:14" x14ac:dyDescent="0.25">
      <c r="B6" s="136" t="s">
        <v>331</v>
      </c>
      <c r="C6" s="73">
        <v>1</v>
      </c>
      <c r="D6" s="74" t="s">
        <v>329</v>
      </c>
      <c r="E6" s="75" t="s">
        <v>330</v>
      </c>
      <c r="F6" s="114" t="s">
        <v>328</v>
      </c>
      <c r="G6" s="76" t="s">
        <v>79</v>
      </c>
      <c r="H6" s="76" t="s">
        <v>80</v>
      </c>
      <c r="I6" s="76" t="s">
        <v>79</v>
      </c>
      <c r="J6" s="74" t="s">
        <v>82</v>
      </c>
      <c r="K6" s="74">
        <v>40.828443999999998</v>
      </c>
      <c r="L6" s="74">
        <v>-83.654696000000001</v>
      </c>
      <c r="M6" s="78">
        <v>7.25</v>
      </c>
      <c r="N6" s="76" t="s">
        <v>556</v>
      </c>
    </row>
    <row r="7" spans="2:14" x14ac:dyDescent="0.25">
      <c r="B7" s="136" t="s">
        <v>332</v>
      </c>
      <c r="C7" s="73">
        <v>1</v>
      </c>
      <c r="D7" s="74" t="s">
        <v>329</v>
      </c>
      <c r="E7" s="75" t="s">
        <v>330</v>
      </c>
      <c r="F7" s="114" t="s">
        <v>328</v>
      </c>
      <c r="G7" s="76" t="s">
        <v>79</v>
      </c>
      <c r="H7" s="76" t="s">
        <v>80</v>
      </c>
      <c r="I7" s="76" t="s">
        <v>79</v>
      </c>
      <c r="J7" s="74" t="s">
        <v>84</v>
      </c>
      <c r="K7" s="74">
        <v>40.826251999999997</v>
      </c>
      <c r="L7" s="74">
        <v>-83.654652999999996</v>
      </c>
      <c r="M7" s="78">
        <v>8</v>
      </c>
      <c r="N7" s="76" t="s">
        <v>557</v>
      </c>
    </row>
    <row r="8" spans="2:14" x14ac:dyDescent="0.25">
      <c r="B8" s="136" t="s">
        <v>89</v>
      </c>
      <c r="C8" s="73">
        <v>1</v>
      </c>
      <c r="D8" s="74" t="s">
        <v>8</v>
      </c>
      <c r="E8" s="77" t="s">
        <v>88</v>
      </c>
      <c r="F8" s="76" t="s">
        <v>328</v>
      </c>
      <c r="G8" s="76" t="s">
        <v>79</v>
      </c>
      <c r="H8" s="76" t="s">
        <v>80</v>
      </c>
      <c r="I8" s="76" t="s">
        <v>79</v>
      </c>
      <c r="J8" s="74" t="s">
        <v>82</v>
      </c>
      <c r="K8" s="74">
        <v>40.810480708151402</v>
      </c>
      <c r="L8" s="74">
        <v>-83.522356526370103</v>
      </c>
      <c r="M8" s="78">
        <v>1.25</v>
      </c>
      <c r="N8" s="76" t="s">
        <v>231</v>
      </c>
    </row>
    <row r="9" spans="2:14" x14ac:dyDescent="0.25">
      <c r="B9" s="136" t="s">
        <v>91</v>
      </c>
      <c r="C9" s="73">
        <v>1</v>
      </c>
      <c r="D9" s="74" t="s">
        <v>8</v>
      </c>
      <c r="E9" s="77" t="s">
        <v>90</v>
      </c>
      <c r="F9" s="76" t="s">
        <v>328</v>
      </c>
      <c r="G9" s="76" t="s">
        <v>79</v>
      </c>
      <c r="H9" s="76" t="s">
        <v>80</v>
      </c>
      <c r="I9" s="76" t="s">
        <v>79</v>
      </c>
      <c r="J9" s="74" t="s">
        <v>82</v>
      </c>
      <c r="K9" s="74">
        <v>40.629395033601298</v>
      </c>
      <c r="L9" s="74">
        <v>-83.613879170966797</v>
      </c>
      <c r="M9" s="78">
        <v>1.25</v>
      </c>
      <c r="N9" s="76" t="s">
        <v>232</v>
      </c>
    </row>
    <row r="10" spans="2:14" x14ac:dyDescent="0.25">
      <c r="B10" s="136" t="s">
        <v>335</v>
      </c>
      <c r="C10" s="73">
        <v>1</v>
      </c>
      <c r="D10" s="74" t="s">
        <v>333</v>
      </c>
      <c r="E10" s="75" t="s">
        <v>334</v>
      </c>
      <c r="F10" s="76" t="s">
        <v>328</v>
      </c>
      <c r="G10" s="76" t="s">
        <v>79</v>
      </c>
      <c r="H10" s="76" t="s">
        <v>80</v>
      </c>
      <c r="I10" s="76" t="s">
        <v>79</v>
      </c>
      <c r="J10" s="74" t="s">
        <v>82</v>
      </c>
      <c r="K10" s="74">
        <v>40.811163842190901</v>
      </c>
      <c r="L10" s="74">
        <v>-83.233998841737503</v>
      </c>
      <c r="M10" s="78">
        <v>10.75</v>
      </c>
      <c r="N10" s="76" t="s">
        <v>558</v>
      </c>
    </row>
    <row r="11" spans="2:14" x14ac:dyDescent="0.25">
      <c r="B11" s="136" t="s">
        <v>336</v>
      </c>
      <c r="C11" s="73">
        <v>1</v>
      </c>
      <c r="D11" s="74" t="s">
        <v>333</v>
      </c>
      <c r="E11" s="75" t="s">
        <v>334</v>
      </c>
      <c r="F11" s="76" t="s">
        <v>328</v>
      </c>
      <c r="G11" s="76" t="s">
        <v>79</v>
      </c>
      <c r="H11" s="76" t="s">
        <v>80</v>
      </c>
      <c r="I11" s="76" t="s">
        <v>79</v>
      </c>
      <c r="J11" s="74" t="s">
        <v>84</v>
      </c>
      <c r="K11" s="74">
        <v>40.8097996161301</v>
      </c>
      <c r="L11" s="74">
        <v>-83.230436868165697</v>
      </c>
      <c r="M11" s="78">
        <v>9.5</v>
      </c>
      <c r="N11" s="76" t="s">
        <v>559</v>
      </c>
    </row>
    <row r="12" spans="2:14" x14ac:dyDescent="0.25">
      <c r="B12" s="136" t="s">
        <v>337</v>
      </c>
      <c r="C12" s="73">
        <v>1</v>
      </c>
      <c r="D12" s="74" t="s">
        <v>333</v>
      </c>
      <c r="E12" s="75" t="s">
        <v>334</v>
      </c>
      <c r="F12" s="76" t="s">
        <v>328</v>
      </c>
      <c r="G12" s="76" t="s">
        <v>79</v>
      </c>
      <c r="H12" s="76" t="s">
        <v>80</v>
      </c>
      <c r="I12" s="76" t="s">
        <v>79</v>
      </c>
      <c r="J12" s="74" t="s">
        <v>97</v>
      </c>
      <c r="K12" s="74">
        <v>40.809442314193497</v>
      </c>
      <c r="L12" s="74">
        <v>-83.2278619475113</v>
      </c>
      <c r="M12" s="78">
        <v>3.75</v>
      </c>
      <c r="N12" s="76" t="s">
        <v>560</v>
      </c>
    </row>
    <row r="13" spans="2:14" x14ac:dyDescent="0.25">
      <c r="B13" s="77" t="s">
        <v>338</v>
      </c>
      <c r="C13" s="73">
        <v>1</v>
      </c>
      <c r="D13" s="74" t="s">
        <v>333</v>
      </c>
      <c r="E13" s="75" t="s">
        <v>334</v>
      </c>
      <c r="F13" s="76" t="s">
        <v>328</v>
      </c>
      <c r="G13" s="76" t="s">
        <v>79</v>
      </c>
      <c r="H13" s="76" t="s">
        <v>80</v>
      </c>
      <c r="I13" s="76" t="s">
        <v>79</v>
      </c>
      <c r="J13" s="74" t="s">
        <v>98</v>
      </c>
      <c r="K13" s="74">
        <v>40.809426073150703</v>
      </c>
      <c r="L13" s="74">
        <v>-83.225694722627196</v>
      </c>
      <c r="M13" s="78">
        <v>0.75</v>
      </c>
      <c r="N13" s="76" t="s">
        <v>561</v>
      </c>
    </row>
    <row r="14" spans="2:14" x14ac:dyDescent="0.25">
      <c r="B14" s="130"/>
      <c r="C14" s="126"/>
      <c r="D14" s="127"/>
      <c r="E14" s="143"/>
      <c r="F14" s="128"/>
      <c r="G14" s="128"/>
      <c r="H14" s="128"/>
      <c r="I14" s="128"/>
      <c r="J14" s="127"/>
      <c r="K14" s="127"/>
      <c r="L14" s="127"/>
      <c r="M14" s="129">
        <f>SUM(M3:M13)</f>
        <v>73</v>
      </c>
      <c r="N14" s="128"/>
    </row>
    <row r="15" spans="2:14" x14ac:dyDescent="0.25">
      <c r="B15" s="144"/>
      <c r="C15" s="145"/>
      <c r="D15" s="146"/>
      <c r="E15" s="144"/>
      <c r="F15" s="147"/>
      <c r="G15" s="147"/>
      <c r="H15" s="147"/>
      <c r="I15" s="147"/>
      <c r="J15" s="146"/>
      <c r="K15" s="146"/>
      <c r="L15" s="146"/>
      <c r="M15" s="148"/>
      <c r="N15" s="147"/>
    </row>
    <row r="16" spans="2:14" ht="45" x14ac:dyDescent="0.25">
      <c r="B16" s="135" t="s">
        <v>551</v>
      </c>
      <c r="C16" s="71" t="s">
        <v>0</v>
      </c>
      <c r="D16" s="72" t="s">
        <v>1</v>
      </c>
      <c r="E16" s="71" t="s">
        <v>552</v>
      </c>
      <c r="F16" s="71" t="s">
        <v>553</v>
      </c>
      <c r="G16" s="71" t="s">
        <v>550</v>
      </c>
      <c r="H16" s="71" t="s">
        <v>549</v>
      </c>
      <c r="I16" s="71" t="s">
        <v>548</v>
      </c>
      <c r="J16" s="71" t="s">
        <v>96</v>
      </c>
      <c r="K16" s="115" t="s">
        <v>5</v>
      </c>
      <c r="L16" s="115" t="s">
        <v>3</v>
      </c>
      <c r="M16" s="116" t="s">
        <v>554</v>
      </c>
      <c r="N16" s="115" t="s">
        <v>555</v>
      </c>
    </row>
    <row r="17" spans="2:14" x14ac:dyDescent="0.25">
      <c r="B17" s="137" t="s">
        <v>341</v>
      </c>
      <c r="C17" s="107">
        <v>2</v>
      </c>
      <c r="D17" s="108" t="s">
        <v>339</v>
      </c>
      <c r="E17" s="113" t="s">
        <v>340</v>
      </c>
      <c r="F17" s="110" t="s">
        <v>328</v>
      </c>
      <c r="G17" s="110" t="s">
        <v>79</v>
      </c>
      <c r="H17" s="110" t="s">
        <v>80</v>
      </c>
      <c r="I17" s="110" t="s">
        <v>79</v>
      </c>
      <c r="J17" s="108" t="s">
        <v>82</v>
      </c>
      <c r="K17" s="108">
        <v>41.670247000000003</v>
      </c>
      <c r="L17" s="108">
        <v>-84.067909999999998</v>
      </c>
      <c r="M17" s="111">
        <v>0.5</v>
      </c>
      <c r="N17" s="110" t="s">
        <v>562</v>
      </c>
    </row>
    <row r="18" spans="2:14" x14ac:dyDescent="0.25">
      <c r="B18" s="137" t="s">
        <v>342</v>
      </c>
      <c r="C18" s="107">
        <v>2</v>
      </c>
      <c r="D18" s="108" t="s">
        <v>339</v>
      </c>
      <c r="E18" s="113" t="s">
        <v>340</v>
      </c>
      <c r="F18" s="110" t="s">
        <v>328</v>
      </c>
      <c r="G18" s="110" t="s">
        <v>79</v>
      </c>
      <c r="H18" s="110" t="s">
        <v>80</v>
      </c>
      <c r="I18" s="110" t="s">
        <v>79</v>
      </c>
      <c r="J18" s="108" t="s">
        <v>84</v>
      </c>
      <c r="K18" s="108">
        <v>41.670302999999997</v>
      </c>
      <c r="L18" s="108">
        <v>-84.065334000000007</v>
      </c>
      <c r="M18" s="111">
        <v>0.25</v>
      </c>
      <c r="N18" s="110" t="s">
        <v>563</v>
      </c>
    </row>
    <row r="19" spans="2:14" x14ac:dyDescent="0.25">
      <c r="B19" s="137" t="s">
        <v>345</v>
      </c>
      <c r="C19" s="107">
        <v>2</v>
      </c>
      <c r="D19" s="108" t="s">
        <v>343</v>
      </c>
      <c r="E19" s="109" t="s">
        <v>344</v>
      </c>
      <c r="F19" s="110" t="s">
        <v>328</v>
      </c>
      <c r="G19" s="110" t="s">
        <v>79</v>
      </c>
      <c r="H19" s="110" t="s">
        <v>79</v>
      </c>
      <c r="I19" s="110" t="s">
        <v>79</v>
      </c>
      <c r="J19" s="108" t="s">
        <v>82</v>
      </c>
      <c r="K19" s="117">
        <v>41.368856999999998</v>
      </c>
      <c r="L19" s="117">
        <v>-83.115897000000004</v>
      </c>
      <c r="M19" s="118">
        <v>3.75</v>
      </c>
      <c r="N19" s="110" t="s">
        <v>564</v>
      </c>
    </row>
    <row r="20" spans="2:14" x14ac:dyDescent="0.25">
      <c r="B20" s="137" t="s">
        <v>348</v>
      </c>
      <c r="C20" s="107">
        <v>2</v>
      </c>
      <c r="D20" s="108" t="s">
        <v>346</v>
      </c>
      <c r="E20" s="109" t="s">
        <v>347</v>
      </c>
      <c r="F20" s="110" t="s">
        <v>328</v>
      </c>
      <c r="G20" s="110" t="s">
        <v>79</v>
      </c>
      <c r="H20" s="110" t="s">
        <v>79</v>
      </c>
      <c r="I20" s="110" t="s">
        <v>79</v>
      </c>
      <c r="J20" s="108" t="s">
        <v>82</v>
      </c>
      <c r="K20" s="108">
        <v>41.0753309230128</v>
      </c>
      <c r="L20" s="108">
        <v>-83.150474696423302</v>
      </c>
      <c r="M20" s="111">
        <v>2.75</v>
      </c>
      <c r="N20" s="110" t="s">
        <v>565</v>
      </c>
    </row>
    <row r="21" spans="2:14" x14ac:dyDescent="0.25">
      <c r="B21" s="113" t="s">
        <v>106</v>
      </c>
      <c r="C21" s="107">
        <v>2</v>
      </c>
      <c r="D21" s="108" t="s">
        <v>104</v>
      </c>
      <c r="E21" s="119" t="s">
        <v>105</v>
      </c>
      <c r="F21" s="110" t="s">
        <v>93</v>
      </c>
      <c r="G21" s="110" t="s">
        <v>79</v>
      </c>
      <c r="H21" s="110" t="s">
        <v>80</v>
      </c>
      <c r="I21" s="110" t="s">
        <v>79</v>
      </c>
      <c r="J21" s="108" t="s">
        <v>82</v>
      </c>
      <c r="K21" s="120">
        <v>41.441906799999998</v>
      </c>
      <c r="L21" s="120">
        <v>-84.550157900000002</v>
      </c>
      <c r="M21" s="118">
        <v>3</v>
      </c>
      <c r="N21" s="110" t="s">
        <v>233</v>
      </c>
    </row>
    <row r="22" spans="2:14" x14ac:dyDescent="0.25">
      <c r="B22" s="137" t="s">
        <v>351</v>
      </c>
      <c r="C22" s="107">
        <v>2</v>
      </c>
      <c r="D22" s="121" t="s">
        <v>349</v>
      </c>
      <c r="E22" s="122" t="s">
        <v>350</v>
      </c>
      <c r="F22" s="123" t="s">
        <v>328</v>
      </c>
      <c r="G22" s="110" t="s">
        <v>79</v>
      </c>
      <c r="H22" s="110" t="s">
        <v>80</v>
      </c>
      <c r="I22" s="110" t="s">
        <v>80</v>
      </c>
      <c r="J22" s="121" t="s">
        <v>82</v>
      </c>
      <c r="K22" s="121">
        <v>41.340681701462501</v>
      </c>
      <c r="L22" s="121">
        <v>-83.622929180646693</v>
      </c>
      <c r="M22" s="124">
        <v>0.5</v>
      </c>
      <c r="N22" s="123" t="s">
        <v>566</v>
      </c>
    </row>
    <row r="23" spans="2:14" x14ac:dyDescent="0.25">
      <c r="B23" s="137" t="s">
        <v>353</v>
      </c>
      <c r="C23" s="107">
        <v>2</v>
      </c>
      <c r="D23" s="108" t="s">
        <v>349</v>
      </c>
      <c r="E23" s="109" t="s">
        <v>352</v>
      </c>
      <c r="F23" s="110" t="s">
        <v>328</v>
      </c>
      <c r="G23" s="110" t="s">
        <v>79</v>
      </c>
      <c r="H23" s="110" t="s">
        <v>80</v>
      </c>
      <c r="I23" s="110" t="s">
        <v>79</v>
      </c>
      <c r="J23" s="108" t="s">
        <v>82</v>
      </c>
      <c r="K23" s="108">
        <v>41.349266810084899</v>
      </c>
      <c r="L23" s="108">
        <v>-83.672403137643897</v>
      </c>
      <c r="M23" s="111">
        <v>1.75</v>
      </c>
      <c r="N23" s="110" t="s">
        <v>567</v>
      </c>
    </row>
    <row r="24" spans="2:14" x14ac:dyDescent="0.25">
      <c r="B24" s="137" t="s">
        <v>355</v>
      </c>
      <c r="C24" s="107">
        <v>2</v>
      </c>
      <c r="D24" s="108" t="s">
        <v>349</v>
      </c>
      <c r="E24" s="113" t="s">
        <v>354</v>
      </c>
      <c r="F24" s="110" t="s">
        <v>328</v>
      </c>
      <c r="G24" s="110" t="s">
        <v>79</v>
      </c>
      <c r="H24" s="110" t="s">
        <v>80</v>
      </c>
      <c r="I24" s="110" t="s">
        <v>79</v>
      </c>
      <c r="J24" s="108" t="s">
        <v>82</v>
      </c>
      <c r="K24" s="108">
        <v>41.564153615929698</v>
      </c>
      <c r="L24" s="108">
        <v>-83.588270464708501</v>
      </c>
      <c r="M24" s="111">
        <v>1.25</v>
      </c>
      <c r="N24" s="110" t="s">
        <v>568</v>
      </c>
    </row>
    <row r="25" spans="2:14" x14ac:dyDescent="0.25">
      <c r="B25" s="137" t="s">
        <v>356</v>
      </c>
      <c r="C25" s="107">
        <v>2</v>
      </c>
      <c r="D25" s="108" t="s">
        <v>349</v>
      </c>
      <c r="E25" s="113" t="s">
        <v>354</v>
      </c>
      <c r="F25" s="110" t="s">
        <v>328</v>
      </c>
      <c r="G25" s="110" t="s">
        <v>79</v>
      </c>
      <c r="H25" s="110" t="s">
        <v>80</v>
      </c>
      <c r="I25" s="110" t="s">
        <v>79</v>
      </c>
      <c r="J25" s="108" t="s">
        <v>84</v>
      </c>
      <c r="K25" s="108">
        <v>41.563728159251703</v>
      </c>
      <c r="L25" s="108">
        <v>-83.586093476543994</v>
      </c>
      <c r="M25" s="111">
        <v>1</v>
      </c>
      <c r="N25" s="110" t="s">
        <v>569</v>
      </c>
    </row>
    <row r="26" spans="2:14" x14ac:dyDescent="0.25">
      <c r="B26" s="137" t="s">
        <v>357</v>
      </c>
      <c r="C26" s="107">
        <v>2</v>
      </c>
      <c r="D26" s="108" t="s">
        <v>349</v>
      </c>
      <c r="E26" s="113" t="s">
        <v>354</v>
      </c>
      <c r="F26" s="110" t="s">
        <v>328</v>
      </c>
      <c r="G26" s="110" t="s">
        <v>79</v>
      </c>
      <c r="H26" s="110" t="s">
        <v>80</v>
      </c>
      <c r="I26" s="110" t="s">
        <v>79</v>
      </c>
      <c r="J26" s="108" t="s">
        <v>97</v>
      </c>
      <c r="K26" s="108">
        <v>41.564145588471199</v>
      </c>
      <c r="L26" s="108">
        <v>-83.584848931560998</v>
      </c>
      <c r="M26" s="111">
        <v>2.5</v>
      </c>
      <c r="N26" s="110" t="s">
        <v>570</v>
      </c>
    </row>
    <row r="27" spans="2:14" x14ac:dyDescent="0.25">
      <c r="B27" s="130"/>
      <c r="C27" s="126"/>
      <c r="D27" s="127"/>
      <c r="E27" s="143"/>
      <c r="F27" s="128"/>
      <c r="G27" s="128"/>
      <c r="H27" s="128"/>
      <c r="I27" s="128"/>
      <c r="J27" s="127"/>
      <c r="K27" s="127"/>
      <c r="L27" s="127"/>
      <c r="M27" s="129">
        <f>SUM(M17:M26)</f>
        <v>17.25</v>
      </c>
      <c r="N27" s="128"/>
    </row>
    <row r="28" spans="2:14" x14ac:dyDescent="0.25">
      <c r="B28" s="144"/>
      <c r="C28" s="145"/>
      <c r="D28" s="146"/>
      <c r="E28" s="144"/>
      <c r="F28" s="147"/>
      <c r="G28" s="147"/>
      <c r="H28" s="147"/>
      <c r="I28" s="147"/>
      <c r="J28" s="146"/>
      <c r="K28" s="146"/>
      <c r="L28" s="146"/>
      <c r="M28" s="148"/>
      <c r="N28" s="147"/>
    </row>
    <row r="29" spans="2:14" ht="45" x14ac:dyDescent="0.25">
      <c r="B29" s="135" t="s">
        <v>551</v>
      </c>
      <c r="C29" s="71" t="s">
        <v>0</v>
      </c>
      <c r="D29" s="72" t="s">
        <v>1</v>
      </c>
      <c r="E29" s="71" t="s">
        <v>552</v>
      </c>
      <c r="F29" s="71" t="s">
        <v>553</v>
      </c>
      <c r="G29" s="71" t="s">
        <v>550</v>
      </c>
      <c r="H29" s="71" t="s">
        <v>549</v>
      </c>
      <c r="I29" s="71" t="s">
        <v>548</v>
      </c>
      <c r="J29" s="71" t="s">
        <v>96</v>
      </c>
      <c r="K29" s="115" t="s">
        <v>5</v>
      </c>
      <c r="L29" s="115" t="s">
        <v>3</v>
      </c>
      <c r="M29" s="116" t="s">
        <v>554</v>
      </c>
      <c r="N29" s="115" t="s">
        <v>555</v>
      </c>
    </row>
    <row r="30" spans="2:14" x14ac:dyDescent="0.25">
      <c r="B30" s="81" t="s">
        <v>360</v>
      </c>
      <c r="C30" s="79">
        <v>3</v>
      </c>
      <c r="D30" s="80" t="s">
        <v>358</v>
      </c>
      <c r="E30" s="81" t="s">
        <v>359</v>
      </c>
      <c r="F30" s="82" t="s">
        <v>328</v>
      </c>
      <c r="G30" s="82" t="s">
        <v>79</v>
      </c>
      <c r="H30" s="82" t="s">
        <v>80</v>
      </c>
      <c r="I30" s="82" t="s">
        <v>79</v>
      </c>
      <c r="J30" s="80" t="s">
        <v>82</v>
      </c>
      <c r="K30" s="80">
        <v>41.368564180991299</v>
      </c>
      <c r="L30" s="80">
        <v>-82.522513301717296</v>
      </c>
      <c r="M30" s="83">
        <v>1.5</v>
      </c>
      <c r="N30" s="82" t="s">
        <v>571</v>
      </c>
    </row>
    <row r="31" spans="2:14" x14ac:dyDescent="0.25">
      <c r="B31" s="138" t="s">
        <v>361</v>
      </c>
      <c r="C31" s="79">
        <v>3</v>
      </c>
      <c r="D31" s="80" t="s">
        <v>358</v>
      </c>
      <c r="E31" s="81" t="s">
        <v>359</v>
      </c>
      <c r="F31" s="82" t="s">
        <v>328</v>
      </c>
      <c r="G31" s="82" t="s">
        <v>79</v>
      </c>
      <c r="H31" s="82" t="s">
        <v>80</v>
      </c>
      <c r="I31" s="82" t="s">
        <v>79</v>
      </c>
      <c r="J31" s="80" t="s">
        <v>84</v>
      </c>
      <c r="K31" s="80">
        <v>41.368604439530202</v>
      </c>
      <c r="L31" s="80">
        <v>-82.520968349324903</v>
      </c>
      <c r="M31" s="83">
        <v>2.5</v>
      </c>
      <c r="N31" s="82" t="s">
        <v>572</v>
      </c>
    </row>
    <row r="32" spans="2:14" x14ac:dyDescent="0.25">
      <c r="B32" s="81" t="s">
        <v>362</v>
      </c>
      <c r="C32" s="79">
        <v>3</v>
      </c>
      <c r="D32" s="80" t="s">
        <v>358</v>
      </c>
      <c r="E32" s="81" t="s">
        <v>359</v>
      </c>
      <c r="F32" s="82" t="s">
        <v>328</v>
      </c>
      <c r="G32" s="82" t="s">
        <v>79</v>
      </c>
      <c r="H32" s="82" t="s">
        <v>80</v>
      </c>
      <c r="I32" s="82" t="s">
        <v>79</v>
      </c>
      <c r="J32" s="80" t="s">
        <v>97</v>
      </c>
      <c r="K32" s="80">
        <v>41.367428879937897</v>
      </c>
      <c r="L32" s="80">
        <v>-82.519895465719003</v>
      </c>
      <c r="M32" s="83">
        <v>1.5</v>
      </c>
      <c r="N32" s="82" t="s">
        <v>573</v>
      </c>
    </row>
    <row r="33" spans="2:14" x14ac:dyDescent="0.25">
      <c r="B33" s="138" t="s">
        <v>363</v>
      </c>
      <c r="C33" s="79">
        <v>3</v>
      </c>
      <c r="D33" s="80" t="s">
        <v>358</v>
      </c>
      <c r="E33" s="81" t="s">
        <v>359</v>
      </c>
      <c r="F33" s="82" t="s">
        <v>328</v>
      </c>
      <c r="G33" s="82" t="s">
        <v>79</v>
      </c>
      <c r="H33" s="82" t="s">
        <v>80</v>
      </c>
      <c r="I33" s="82" t="s">
        <v>79</v>
      </c>
      <c r="J33" s="80" t="s">
        <v>98</v>
      </c>
      <c r="K33" s="80">
        <v>41.367388620671598</v>
      </c>
      <c r="L33" s="80">
        <v>-82.521504791127796</v>
      </c>
      <c r="M33" s="83">
        <v>3</v>
      </c>
      <c r="N33" s="82" t="s">
        <v>574</v>
      </c>
    </row>
    <row r="34" spans="2:14" x14ac:dyDescent="0.25">
      <c r="B34" s="81" t="s">
        <v>365</v>
      </c>
      <c r="C34" s="79">
        <v>3</v>
      </c>
      <c r="D34" s="80" t="s">
        <v>358</v>
      </c>
      <c r="E34" s="81" t="s">
        <v>364</v>
      </c>
      <c r="F34" s="82" t="s">
        <v>328</v>
      </c>
      <c r="G34" s="82" t="s">
        <v>79</v>
      </c>
      <c r="H34" s="82" t="s">
        <v>80</v>
      </c>
      <c r="I34" s="82" t="s">
        <v>79</v>
      </c>
      <c r="J34" s="80" t="s">
        <v>82</v>
      </c>
      <c r="K34" s="80">
        <v>41.397321406608</v>
      </c>
      <c r="L34" s="80">
        <v>-82.367149997796602</v>
      </c>
      <c r="M34" s="83">
        <v>1.5</v>
      </c>
      <c r="N34" s="82" t="s">
        <v>575</v>
      </c>
    </row>
    <row r="35" spans="2:14" x14ac:dyDescent="0.25">
      <c r="B35" s="138" t="s">
        <v>366</v>
      </c>
      <c r="C35" s="79">
        <v>3</v>
      </c>
      <c r="D35" s="80" t="s">
        <v>358</v>
      </c>
      <c r="E35" s="81" t="s">
        <v>364</v>
      </c>
      <c r="F35" s="82" t="s">
        <v>328</v>
      </c>
      <c r="G35" s="82" t="s">
        <v>79</v>
      </c>
      <c r="H35" s="82" t="s">
        <v>80</v>
      </c>
      <c r="I35" s="82" t="s">
        <v>79</v>
      </c>
      <c r="J35" s="80" t="s">
        <v>84</v>
      </c>
      <c r="K35" s="80">
        <v>41.397096058006703</v>
      </c>
      <c r="L35" s="80">
        <v>-82.365594316568107</v>
      </c>
      <c r="M35" s="83">
        <v>3.25</v>
      </c>
      <c r="N35" s="82" t="s">
        <v>576</v>
      </c>
    </row>
    <row r="36" spans="2:14" x14ac:dyDescent="0.25">
      <c r="B36" s="81" t="s">
        <v>367</v>
      </c>
      <c r="C36" s="79">
        <v>3</v>
      </c>
      <c r="D36" s="80" t="s">
        <v>358</v>
      </c>
      <c r="E36" s="81" t="s">
        <v>364</v>
      </c>
      <c r="F36" s="82" t="s">
        <v>328</v>
      </c>
      <c r="G36" s="82" t="s">
        <v>79</v>
      </c>
      <c r="H36" s="82" t="s">
        <v>80</v>
      </c>
      <c r="I36" s="82" t="s">
        <v>79</v>
      </c>
      <c r="J36" s="80" t="s">
        <v>97</v>
      </c>
      <c r="K36" s="80">
        <v>41.398134264713498</v>
      </c>
      <c r="L36" s="80">
        <v>-82.365926910485896</v>
      </c>
      <c r="M36" s="83">
        <v>1.25</v>
      </c>
      <c r="N36" s="82" t="s">
        <v>577</v>
      </c>
    </row>
    <row r="37" spans="2:14" x14ac:dyDescent="0.25">
      <c r="B37" s="138" t="s">
        <v>368</v>
      </c>
      <c r="C37" s="79">
        <v>3</v>
      </c>
      <c r="D37" s="80" t="s">
        <v>358</v>
      </c>
      <c r="E37" s="81" t="s">
        <v>364</v>
      </c>
      <c r="F37" s="82" t="s">
        <v>328</v>
      </c>
      <c r="G37" s="82" t="s">
        <v>79</v>
      </c>
      <c r="H37" s="82" t="s">
        <v>80</v>
      </c>
      <c r="I37" s="82" t="s">
        <v>79</v>
      </c>
      <c r="J37" s="80" t="s">
        <v>98</v>
      </c>
      <c r="K37" s="80">
        <v>41.3983676577365</v>
      </c>
      <c r="L37" s="80">
        <v>-82.363920618142899</v>
      </c>
      <c r="M37" s="83">
        <v>1</v>
      </c>
      <c r="N37" s="82" t="s">
        <v>578</v>
      </c>
    </row>
    <row r="38" spans="2:14" x14ac:dyDescent="0.25">
      <c r="B38" s="138" t="s">
        <v>370</v>
      </c>
      <c r="C38" s="79">
        <v>3</v>
      </c>
      <c r="D38" s="80" t="s">
        <v>358</v>
      </c>
      <c r="E38" s="81" t="s">
        <v>369</v>
      </c>
      <c r="F38" s="82" t="s">
        <v>328</v>
      </c>
      <c r="G38" s="82" t="s">
        <v>79</v>
      </c>
      <c r="H38" s="82" t="s">
        <v>80</v>
      </c>
      <c r="I38" s="82" t="s">
        <v>79</v>
      </c>
      <c r="J38" s="80" t="s">
        <v>82</v>
      </c>
      <c r="K38" s="80">
        <v>41.368328090776899</v>
      </c>
      <c r="L38" s="80">
        <v>-82.495093091074096</v>
      </c>
      <c r="M38" s="83">
        <v>1.75</v>
      </c>
      <c r="N38" s="82" t="s">
        <v>579</v>
      </c>
    </row>
    <row r="39" spans="2:14" x14ac:dyDescent="0.25">
      <c r="B39" s="138" t="s">
        <v>371</v>
      </c>
      <c r="C39" s="79">
        <v>3</v>
      </c>
      <c r="D39" s="80" t="s">
        <v>358</v>
      </c>
      <c r="E39" s="81" t="s">
        <v>369</v>
      </c>
      <c r="F39" s="82" t="s">
        <v>328</v>
      </c>
      <c r="G39" s="82" t="s">
        <v>79</v>
      </c>
      <c r="H39" s="82" t="s">
        <v>80</v>
      </c>
      <c r="I39" s="82" t="s">
        <v>79</v>
      </c>
      <c r="J39" s="80" t="s">
        <v>84</v>
      </c>
      <c r="K39" s="80">
        <v>41.368360297726902</v>
      </c>
      <c r="L39" s="80">
        <v>-82.4933442907966</v>
      </c>
      <c r="M39" s="83">
        <v>2</v>
      </c>
      <c r="N39" s="82" t="s">
        <v>580</v>
      </c>
    </row>
    <row r="40" spans="2:14" x14ac:dyDescent="0.25">
      <c r="B40" s="81" t="s">
        <v>372</v>
      </c>
      <c r="C40" s="79">
        <v>3</v>
      </c>
      <c r="D40" s="80" t="s">
        <v>358</v>
      </c>
      <c r="E40" s="81" t="s">
        <v>369</v>
      </c>
      <c r="F40" s="82" t="s">
        <v>328</v>
      </c>
      <c r="G40" s="82" t="s">
        <v>79</v>
      </c>
      <c r="H40" s="82" t="s">
        <v>80</v>
      </c>
      <c r="I40" s="82" t="s">
        <v>79</v>
      </c>
      <c r="J40" s="80" t="s">
        <v>97</v>
      </c>
      <c r="K40" s="80">
        <v>41.367402134146701</v>
      </c>
      <c r="L40" s="80">
        <v>-82.493698342386494</v>
      </c>
      <c r="M40" s="83">
        <v>1.75</v>
      </c>
      <c r="N40" s="82" t="s">
        <v>581</v>
      </c>
    </row>
    <row r="41" spans="2:14" x14ac:dyDescent="0.25">
      <c r="B41" s="138" t="s">
        <v>373</v>
      </c>
      <c r="C41" s="79">
        <v>3</v>
      </c>
      <c r="D41" s="80" t="s">
        <v>358</v>
      </c>
      <c r="E41" s="81" t="s">
        <v>369</v>
      </c>
      <c r="F41" s="82" t="s">
        <v>328</v>
      </c>
      <c r="G41" s="82" t="s">
        <v>79</v>
      </c>
      <c r="H41" s="82" t="s">
        <v>80</v>
      </c>
      <c r="I41" s="82" t="s">
        <v>79</v>
      </c>
      <c r="J41" s="80" t="s">
        <v>98</v>
      </c>
      <c r="K41" s="80">
        <v>41.367458497100898</v>
      </c>
      <c r="L41" s="80">
        <v>-82.495243294778902</v>
      </c>
      <c r="M41" s="83">
        <v>1.75</v>
      </c>
      <c r="N41" s="82" t="s">
        <v>582</v>
      </c>
    </row>
    <row r="42" spans="2:14" x14ac:dyDescent="0.25">
      <c r="B42" s="138" t="s">
        <v>375</v>
      </c>
      <c r="C42" s="79">
        <v>3</v>
      </c>
      <c r="D42" s="80" t="s">
        <v>358</v>
      </c>
      <c r="E42" s="81" t="s">
        <v>374</v>
      </c>
      <c r="F42" s="82" t="s">
        <v>328</v>
      </c>
      <c r="G42" s="82" t="s">
        <v>79</v>
      </c>
      <c r="H42" s="82" t="s">
        <v>80</v>
      </c>
      <c r="I42" s="82" t="s">
        <v>79</v>
      </c>
      <c r="J42" s="80" t="s">
        <v>82</v>
      </c>
      <c r="K42" s="80">
        <v>41.418546104410197</v>
      </c>
      <c r="L42" s="80">
        <v>-82.760344637051503</v>
      </c>
      <c r="M42" s="83">
        <v>3</v>
      </c>
      <c r="N42" s="82" t="s">
        <v>583</v>
      </c>
    </row>
    <row r="43" spans="2:14" x14ac:dyDescent="0.25">
      <c r="B43" s="81" t="s">
        <v>376</v>
      </c>
      <c r="C43" s="79">
        <v>3</v>
      </c>
      <c r="D43" s="80" t="s">
        <v>358</v>
      </c>
      <c r="E43" s="81" t="s">
        <v>374</v>
      </c>
      <c r="F43" s="82" t="s">
        <v>328</v>
      </c>
      <c r="G43" s="82" t="s">
        <v>79</v>
      </c>
      <c r="H43" s="82" t="s">
        <v>80</v>
      </c>
      <c r="I43" s="82" t="s">
        <v>79</v>
      </c>
      <c r="J43" s="80" t="s">
        <v>84</v>
      </c>
      <c r="K43" s="80">
        <v>41.4193747878534</v>
      </c>
      <c r="L43" s="80">
        <v>-82.759014261380301</v>
      </c>
      <c r="M43" s="83">
        <v>2.5</v>
      </c>
      <c r="N43" s="82" t="s">
        <v>584</v>
      </c>
    </row>
    <row r="44" spans="2:14" x14ac:dyDescent="0.25">
      <c r="B44" s="138" t="s">
        <v>377</v>
      </c>
      <c r="C44" s="79">
        <v>3</v>
      </c>
      <c r="D44" s="80" t="s">
        <v>358</v>
      </c>
      <c r="E44" s="81" t="s">
        <v>374</v>
      </c>
      <c r="F44" s="82" t="s">
        <v>328</v>
      </c>
      <c r="G44" s="82" t="s">
        <v>79</v>
      </c>
      <c r="H44" s="82" t="s">
        <v>80</v>
      </c>
      <c r="I44" s="82" t="s">
        <v>79</v>
      </c>
      <c r="J44" s="80" t="s">
        <v>97</v>
      </c>
      <c r="K44" s="80">
        <v>41.418425421473302</v>
      </c>
      <c r="L44" s="80">
        <v>-82.757855547085995</v>
      </c>
      <c r="M44" s="83">
        <v>3</v>
      </c>
      <c r="N44" s="82" t="s">
        <v>585</v>
      </c>
    </row>
    <row r="45" spans="2:14" x14ac:dyDescent="0.25">
      <c r="B45" s="81" t="s">
        <v>378</v>
      </c>
      <c r="C45" s="79">
        <v>3</v>
      </c>
      <c r="D45" s="80" t="s">
        <v>358</v>
      </c>
      <c r="E45" s="81" t="s">
        <v>374</v>
      </c>
      <c r="F45" s="82" t="s">
        <v>328</v>
      </c>
      <c r="G45" s="82" t="s">
        <v>79</v>
      </c>
      <c r="H45" s="82" t="s">
        <v>80</v>
      </c>
      <c r="I45" s="82" t="s">
        <v>79</v>
      </c>
      <c r="J45" s="80" t="s">
        <v>98</v>
      </c>
      <c r="K45" s="80">
        <v>41.417636954100402</v>
      </c>
      <c r="L45" s="80">
        <v>-82.759250295773597</v>
      </c>
      <c r="M45" s="83">
        <v>2.5</v>
      </c>
      <c r="N45" s="82" t="s">
        <v>586</v>
      </c>
    </row>
    <row r="46" spans="2:14" x14ac:dyDescent="0.25">
      <c r="B46" s="138" t="s">
        <v>380</v>
      </c>
      <c r="C46" s="79">
        <v>3</v>
      </c>
      <c r="D46" s="80" t="s">
        <v>358</v>
      </c>
      <c r="E46" s="81" t="s">
        <v>379</v>
      </c>
      <c r="F46" s="82" t="s">
        <v>328</v>
      </c>
      <c r="G46" s="82" t="s">
        <v>79</v>
      </c>
      <c r="H46" s="82" t="s">
        <v>80</v>
      </c>
      <c r="I46" s="82" t="s">
        <v>79</v>
      </c>
      <c r="J46" s="80" t="s">
        <v>82</v>
      </c>
      <c r="K46" s="80">
        <v>41.460550218891598</v>
      </c>
      <c r="L46" s="80">
        <v>-82.819725036689604</v>
      </c>
      <c r="M46" s="83">
        <v>1.75</v>
      </c>
      <c r="N46" s="82" t="s">
        <v>587</v>
      </c>
    </row>
    <row r="47" spans="2:14" x14ac:dyDescent="0.25">
      <c r="B47" s="81" t="s">
        <v>381</v>
      </c>
      <c r="C47" s="79">
        <v>3</v>
      </c>
      <c r="D47" s="80" t="s">
        <v>358</v>
      </c>
      <c r="E47" s="81" t="s">
        <v>379</v>
      </c>
      <c r="F47" s="82" t="s">
        <v>328</v>
      </c>
      <c r="G47" s="82" t="s">
        <v>79</v>
      </c>
      <c r="H47" s="82" t="s">
        <v>80</v>
      </c>
      <c r="I47" s="82" t="s">
        <v>79</v>
      </c>
      <c r="J47" s="80" t="s">
        <v>84</v>
      </c>
      <c r="K47" s="80">
        <v>41.460413533374101</v>
      </c>
      <c r="L47" s="80">
        <v>-82.818029880592405</v>
      </c>
      <c r="M47" s="83">
        <v>1.75</v>
      </c>
      <c r="N47" s="82" t="s">
        <v>588</v>
      </c>
    </row>
    <row r="48" spans="2:14" x14ac:dyDescent="0.25">
      <c r="B48" s="138" t="s">
        <v>382</v>
      </c>
      <c r="C48" s="79">
        <v>3</v>
      </c>
      <c r="D48" s="80" t="s">
        <v>358</v>
      </c>
      <c r="E48" s="81" t="s">
        <v>379</v>
      </c>
      <c r="F48" s="82" t="s">
        <v>328</v>
      </c>
      <c r="G48" s="82" t="s">
        <v>79</v>
      </c>
      <c r="H48" s="82" t="s">
        <v>80</v>
      </c>
      <c r="I48" s="82" t="s">
        <v>79</v>
      </c>
      <c r="J48" s="80" t="s">
        <v>97</v>
      </c>
      <c r="K48" s="80">
        <v>41.459247674605002</v>
      </c>
      <c r="L48" s="80">
        <v>-82.817654371330306</v>
      </c>
      <c r="M48" s="83">
        <v>2</v>
      </c>
      <c r="N48" s="82" t="s">
        <v>589</v>
      </c>
    </row>
    <row r="49" spans="2:14" x14ac:dyDescent="0.25">
      <c r="B49" s="81" t="s">
        <v>383</v>
      </c>
      <c r="C49" s="79">
        <v>3</v>
      </c>
      <c r="D49" s="80" t="s">
        <v>358</v>
      </c>
      <c r="E49" s="81" t="s">
        <v>379</v>
      </c>
      <c r="F49" s="82" t="s">
        <v>328</v>
      </c>
      <c r="G49" s="82" t="s">
        <v>79</v>
      </c>
      <c r="H49" s="82" t="s">
        <v>80</v>
      </c>
      <c r="I49" s="82" t="s">
        <v>79</v>
      </c>
      <c r="J49" s="80" t="s">
        <v>98</v>
      </c>
      <c r="K49" s="80">
        <v>41.459464767136197</v>
      </c>
      <c r="L49" s="80">
        <v>-82.818705797264101</v>
      </c>
      <c r="M49" s="83">
        <v>1.5</v>
      </c>
      <c r="N49" s="82" t="s">
        <v>590</v>
      </c>
    </row>
    <row r="50" spans="2:14" x14ac:dyDescent="0.25">
      <c r="B50" s="138" t="s">
        <v>385</v>
      </c>
      <c r="C50" s="79">
        <v>3</v>
      </c>
      <c r="D50" s="80" t="s">
        <v>358</v>
      </c>
      <c r="E50" s="81" t="s">
        <v>384</v>
      </c>
      <c r="F50" s="82" t="s">
        <v>328</v>
      </c>
      <c r="G50" s="82" t="s">
        <v>79</v>
      </c>
      <c r="H50" s="82" t="s">
        <v>79</v>
      </c>
      <c r="I50" s="82" t="s">
        <v>79</v>
      </c>
      <c r="J50" s="80" t="s">
        <v>82</v>
      </c>
      <c r="K50" s="80">
        <v>41.404424418570997</v>
      </c>
      <c r="L50" s="80">
        <v>-82.729530909221197</v>
      </c>
      <c r="M50" s="83">
        <v>2</v>
      </c>
      <c r="N50" s="82" t="s">
        <v>591</v>
      </c>
    </row>
    <row r="51" spans="2:14" x14ac:dyDescent="0.25">
      <c r="B51" s="81" t="s">
        <v>386</v>
      </c>
      <c r="C51" s="79">
        <v>3</v>
      </c>
      <c r="D51" s="80" t="s">
        <v>358</v>
      </c>
      <c r="E51" s="81" t="s">
        <v>384</v>
      </c>
      <c r="F51" s="82" t="s">
        <v>328</v>
      </c>
      <c r="G51" s="82" t="s">
        <v>79</v>
      </c>
      <c r="H51" s="82" t="s">
        <v>79</v>
      </c>
      <c r="I51" s="82" t="s">
        <v>79</v>
      </c>
      <c r="J51" s="80" t="s">
        <v>84</v>
      </c>
      <c r="K51" s="80">
        <v>41.403877201853902</v>
      </c>
      <c r="L51" s="80">
        <v>-82.727996685664806</v>
      </c>
      <c r="M51" s="83">
        <v>2.25</v>
      </c>
      <c r="N51" s="82" t="s">
        <v>592</v>
      </c>
    </row>
    <row r="52" spans="2:14" x14ac:dyDescent="0.25">
      <c r="B52" s="138" t="s">
        <v>387</v>
      </c>
      <c r="C52" s="79">
        <v>3</v>
      </c>
      <c r="D52" s="80" t="s">
        <v>358</v>
      </c>
      <c r="E52" s="81" t="s">
        <v>384</v>
      </c>
      <c r="F52" s="82" t="s">
        <v>328</v>
      </c>
      <c r="G52" s="82" t="s">
        <v>79</v>
      </c>
      <c r="H52" s="82" t="s">
        <v>79</v>
      </c>
      <c r="I52" s="82" t="s">
        <v>79</v>
      </c>
      <c r="J52" s="80" t="s">
        <v>97</v>
      </c>
      <c r="K52" s="80">
        <v>41.402637899899801</v>
      </c>
      <c r="L52" s="80">
        <v>-82.728833534877396</v>
      </c>
      <c r="M52" s="83">
        <v>2.25</v>
      </c>
      <c r="N52" s="82" t="s">
        <v>593</v>
      </c>
    </row>
    <row r="53" spans="2:14" x14ac:dyDescent="0.25">
      <c r="B53" s="138" t="s">
        <v>388</v>
      </c>
      <c r="C53" s="79">
        <v>3</v>
      </c>
      <c r="D53" s="80" t="s">
        <v>358</v>
      </c>
      <c r="E53" s="81" t="s">
        <v>384</v>
      </c>
      <c r="F53" s="82" t="s">
        <v>328</v>
      </c>
      <c r="G53" s="82" t="s">
        <v>79</v>
      </c>
      <c r="H53" s="82" t="s">
        <v>79</v>
      </c>
      <c r="I53" s="82" t="s">
        <v>79</v>
      </c>
      <c r="J53" s="80" t="s">
        <v>98</v>
      </c>
      <c r="K53" s="80">
        <v>41.403233411580899</v>
      </c>
      <c r="L53" s="80">
        <v>-82.730228283564998</v>
      </c>
      <c r="M53" s="83">
        <v>2.5</v>
      </c>
      <c r="N53" s="82" t="s">
        <v>594</v>
      </c>
    </row>
    <row r="54" spans="2:14" x14ac:dyDescent="0.25">
      <c r="B54" s="138" t="s">
        <v>391</v>
      </c>
      <c r="C54" s="79">
        <v>3</v>
      </c>
      <c r="D54" s="80" t="s">
        <v>389</v>
      </c>
      <c r="E54" s="81" t="s">
        <v>390</v>
      </c>
      <c r="F54" s="82" t="s">
        <v>328</v>
      </c>
      <c r="G54" s="82" t="s">
        <v>79</v>
      </c>
      <c r="H54" s="82" t="s">
        <v>80</v>
      </c>
      <c r="I54" s="82" t="s">
        <v>79</v>
      </c>
      <c r="J54" s="80" t="s">
        <v>82</v>
      </c>
      <c r="K54" s="80">
        <v>41.2407534351183</v>
      </c>
      <c r="L54" s="80">
        <v>-82.573837402242503</v>
      </c>
      <c r="M54" s="83">
        <v>1.5</v>
      </c>
      <c r="N54" s="82" t="s">
        <v>595</v>
      </c>
    </row>
    <row r="55" spans="2:14" x14ac:dyDescent="0.25">
      <c r="B55" s="138" t="s">
        <v>392</v>
      </c>
      <c r="C55" s="79">
        <v>3</v>
      </c>
      <c r="D55" s="80" t="s">
        <v>389</v>
      </c>
      <c r="E55" s="81" t="s">
        <v>390</v>
      </c>
      <c r="F55" s="82" t="s">
        <v>328</v>
      </c>
      <c r="G55" s="82" t="s">
        <v>79</v>
      </c>
      <c r="H55" s="82" t="s">
        <v>80</v>
      </c>
      <c r="I55" s="82" t="s">
        <v>79</v>
      </c>
      <c r="J55" s="80" t="s">
        <v>84</v>
      </c>
      <c r="K55" s="80">
        <v>41.239672380164698</v>
      </c>
      <c r="L55" s="80">
        <v>-82.574320199865099</v>
      </c>
      <c r="M55" s="83">
        <v>4.25</v>
      </c>
      <c r="N55" s="82" t="s">
        <v>596</v>
      </c>
    </row>
    <row r="56" spans="2:14" x14ac:dyDescent="0.25">
      <c r="B56" s="138" t="s">
        <v>393</v>
      </c>
      <c r="C56" s="79">
        <v>3</v>
      </c>
      <c r="D56" s="80" t="s">
        <v>389</v>
      </c>
      <c r="E56" s="81" t="s">
        <v>390</v>
      </c>
      <c r="F56" s="82" t="s">
        <v>328</v>
      </c>
      <c r="G56" s="82" t="s">
        <v>79</v>
      </c>
      <c r="H56" s="82" t="s">
        <v>80</v>
      </c>
      <c r="I56" s="82" t="s">
        <v>79</v>
      </c>
      <c r="J56" s="80" t="s">
        <v>97</v>
      </c>
      <c r="K56" s="80">
        <v>41.239293199937599</v>
      </c>
      <c r="L56" s="80">
        <v>-82.572442653554901</v>
      </c>
      <c r="M56" s="83">
        <v>2.25</v>
      </c>
      <c r="N56" s="82" t="s">
        <v>597</v>
      </c>
    </row>
    <row r="57" spans="2:14" x14ac:dyDescent="0.25">
      <c r="B57" s="138" t="s">
        <v>394</v>
      </c>
      <c r="C57" s="79">
        <v>3</v>
      </c>
      <c r="D57" s="80" t="s">
        <v>389</v>
      </c>
      <c r="E57" s="81" t="s">
        <v>390</v>
      </c>
      <c r="F57" s="82" t="s">
        <v>328</v>
      </c>
      <c r="G57" s="82" t="s">
        <v>79</v>
      </c>
      <c r="H57" s="82" t="s">
        <v>80</v>
      </c>
      <c r="I57" s="82" t="s">
        <v>79</v>
      </c>
      <c r="J57" s="80" t="s">
        <v>98</v>
      </c>
      <c r="K57" s="80">
        <v>41.2380507642061</v>
      </c>
      <c r="L57" s="80">
        <v>-82.572507026571202</v>
      </c>
      <c r="M57" s="83">
        <v>2</v>
      </c>
      <c r="N57" s="82" t="s">
        <v>598</v>
      </c>
    </row>
    <row r="58" spans="2:14" x14ac:dyDescent="0.25">
      <c r="B58" s="138" t="s">
        <v>396</v>
      </c>
      <c r="C58" s="79">
        <v>3</v>
      </c>
      <c r="D58" s="80" t="s">
        <v>389</v>
      </c>
      <c r="E58" s="84" t="s">
        <v>395</v>
      </c>
      <c r="F58" s="82" t="s">
        <v>328</v>
      </c>
      <c r="G58" s="82" t="s">
        <v>79</v>
      </c>
      <c r="H58" s="82" t="s">
        <v>80</v>
      </c>
      <c r="I58" s="82" t="s">
        <v>79</v>
      </c>
      <c r="J58" s="80" t="s">
        <v>82</v>
      </c>
      <c r="K58" s="85">
        <v>41.229183999999997</v>
      </c>
      <c r="L58" s="85">
        <v>-82.652787000000004</v>
      </c>
      <c r="M58" s="86">
        <v>5.5</v>
      </c>
      <c r="N58" s="82" t="s">
        <v>599</v>
      </c>
    </row>
    <row r="59" spans="2:14" x14ac:dyDescent="0.25">
      <c r="B59" s="138" t="s">
        <v>398</v>
      </c>
      <c r="C59" s="79">
        <v>3</v>
      </c>
      <c r="D59" s="80" t="s">
        <v>389</v>
      </c>
      <c r="E59" s="81" t="s">
        <v>397</v>
      </c>
      <c r="F59" s="82" t="s">
        <v>328</v>
      </c>
      <c r="G59" s="82" t="s">
        <v>79</v>
      </c>
      <c r="H59" s="82" t="s">
        <v>80</v>
      </c>
      <c r="I59" s="82" t="s">
        <v>79</v>
      </c>
      <c r="J59" s="80" t="s">
        <v>82</v>
      </c>
      <c r="K59" s="80">
        <v>41.222234279179901</v>
      </c>
      <c r="L59" s="80">
        <v>-82.599325132405795</v>
      </c>
      <c r="M59" s="83">
        <v>1.75</v>
      </c>
      <c r="N59" s="82" t="s">
        <v>600</v>
      </c>
    </row>
    <row r="60" spans="2:14" x14ac:dyDescent="0.25">
      <c r="B60" s="138" t="s">
        <v>399</v>
      </c>
      <c r="C60" s="79">
        <v>3</v>
      </c>
      <c r="D60" s="80" t="s">
        <v>389</v>
      </c>
      <c r="E60" s="81" t="s">
        <v>397</v>
      </c>
      <c r="F60" s="82" t="s">
        <v>328</v>
      </c>
      <c r="G60" s="82" t="s">
        <v>79</v>
      </c>
      <c r="H60" s="82" t="s">
        <v>80</v>
      </c>
      <c r="I60" s="82" t="s">
        <v>79</v>
      </c>
      <c r="J60" s="80" t="s">
        <v>84</v>
      </c>
      <c r="K60" s="80">
        <v>41.222500581812703</v>
      </c>
      <c r="L60" s="80">
        <v>-82.597941112554295</v>
      </c>
      <c r="M60" s="83">
        <v>1.5</v>
      </c>
      <c r="N60" s="82" t="s">
        <v>601</v>
      </c>
    </row>
    <row r="61" spans="2:14" x14ac:dyDescent="0.25">
      <c r="B61" s="138" t="s">
        <v>400</v>
      </c>
      <c r="C61" s="79">
        <v>3</v>
      </c>
      <c r="D61" s="80" t="s">
        <v>389</v>
      </c>
      <c r="E61" s="81" t="s">
        <v>397</v>
      </c>
      <c r="F61" s="82" t="s">
        <v>328</v>
      </c>
      <c r="G61" s="82" t="s">
        <v>79</v>
      </c>
      <c r="H61" s="82" t="s">
        <v>80</v>
      </c>
      <c r="I61" s="82" t="s">
        <v>79</v>
      </c>
      <c r="J61" s="80" t="s">
        <v>97</v>
      </c>
      <c r="K61" s="80">
        <v>41.223315622525803</v>
      </c>
      <c r="L61" s="80">
        <v>-82.5988423347832</v>
      </c>
      <c r="M61" s="83">
        <v>1.5</v>
      </c>
      <c r="N61" s="82" t="s">
        <v>602</v>
      </c>
    </row>
    <row r="62" spans="2:14" x14ac:dyDescent="0.25">
      <c r="B62" s="138" t="s">
        <v>401</v>
      </c>
      <c r="C62" s="79">
        <v>3</v>
      </c>
      <c r="D62" s="80" t="s">
        <v>389</v>
      </c>
      <c r="E62" s="81" t="s">
        <v>397</v>
      </c>
      <c r="F62" s="82" t="s">
        <v>328</v>
      </c>
      <c r="G62" s="82" t="s">
        <v>79</v>
      </c>
      <c r="H62" s="82" t="s">
        <v>80</v>
      </c>
      <c r="I62" s="82" t="s">
        <v>79</v>
      </c>
      <c r="J62" s="80" t="s">
        <v>98</v>
      </c>
      <c r="K62" s="80">
        <v>41.222895998872801</v>
      </c>
      <c r="L62" s="80">
        <v>-82.6003551006674</v>
      </c>
      <c r="M62" s="83">
        <v>2.25</v>
      </c>
      <c r="N62" s="82" t="s">
        <v>603</v>
      </c>
    </row>
    <row r="63" spans="2:14" x14ac:dyDescent="0.25">
      <c r="B63" s="138" t="s">
        <v>404</v>
      </c>
      <c r="C63" s="79">
        <v>3</v>
      </c>
      <c r="D63" s="80" t="s">
        <v>402</v>
      </c>
      <c r="E63" s="84" t="s">
        <v>403</v>
      </c>
      <c r="F63" s="82" t="s">
        <v>328</v>
      </c>
      <c r="G63" s="82" t="s">
        <v>79</v>
      </c>
      <c r="H63" s="82" t="s">
        <v>80</v>
      </c>
      <c r="I63" s="82" t="s">
        <v>79</v>
      </c>
      <c r="J63" s="80" t="s">
        <v>82</v>
      </c>
      <c r="K63" s="80">
        <v>41.383870236712902</v>
      </c>
      <c r="L63" s="80">
        <v>-81.984543268196603</v>
      </c>
      <c r="M63" s="83">
        <v>3.5</v>
      </c>
      <c r="N63" s="82" t="s">
        <v>604</v>
      </c>
    </row>
    <row r="64" spans="2:14" x14ac:dyDescent="0.25">
      <c r="B64" s="138" t="s">
        <v>406</v>
      </c>
      <c r="C64" s="79">
        <v>3</v>
      </c>
      <c r="D64" s="80" t="s">
        <v>402</v>
      </c>
      <c r="E64" s="81" t="s">
        <v>405</v>
      </c>
      <c r="F64" s="82" t="s">
        <v>328</v>
      </c>
      <c r="G64" s="82" t="s">
        <v>79</v>
      </c>
      <c r="H64" s="82" t="s">
        <v>80</v>
      </c>
      <c r="I64" s="82" t="s">
        <v>79</v>
      </c>
      <c r="J64" s="80" t="s">
        <v>82</v>
      </c>
      <c r="K64" s="80">
        <v>41.403455872673703</v>
      </c>
      <c r="L64" s="80">
        <v>-82.145405218412506</v>
      </c>
      <c r="M64" s="83">
        <v>2.75</v>
      </c>
      <c r="N64" s="82" t="s">
        <v>605</v>
      </c>
    </row>
    <row r="65" spans="2:14" x14ac:dyDescent="0.25">
      <c r="B65" s="138" t="s">
        <v>407</v>
      </c>
      <c r="C65" s="79">
        <v>3</v>
      </c>
      <c r="D65" s="80" t="s">
        <v>402</v>
      </c>
      <c r="E65" s="81" t="s">
        <v>405</v>
      </c>
      <c r="F65" s="82" t="s">
        <v>328</v>
      </c>
      <c r="G65" s="82" t="s">
        <v>79</v>
      </c>
      <c r="H65" s="82" t="s">
        <v>80</v>
      </c>
      <c r="I65" s="82" t="s">
        <v>79</v>
      </c>
      <c r="J65" s="80" t="s">
        <v>84</v>
      </c>
      <c r="K65" s="80">
        <v>41.403439777890199</v>
      </c>
      <c r="L65" s="80">
        <v>-82.138324186613801</v>
      </c>
      <c r="M65" s="83">
        <v>1.75</v>
      </c>
      <c r="N65" s="82" t="s">
        <v>606</v>
      </c>
    </row>
    <row r="66" spans="2:14" x14ac:dyDescent="0.25">
      <c r="B66" s="138" t="s">
        <v>409</v>
      </c>
      <c r="C66" s="79">
        <v>3</v>
      </c>
      <c r="D66" s="80" t="s">
        <v>402</v>
      </c>
      <c r="E66" s="81" t="s">
        <v>408</v>
      </c>
      <c r="F66" s="82" t="s">
        <v>328</v>
      </c>
      <c r="G66" s="82" t="s">
        <v>79</v>
      </c>
      <c r="H66" s="82" t="s">
        <v>80</v>
      </c>
      <c r="I66" s="82" t="s">
        <v>79</v>
      </c>
      <c r="J66" s="80" t="s">
        <v>82</v>
      </c>
      <c r="K66" s="80">
        <v>41.410377744298899</v>
      </c>
      <c r="L66" s="80">
        <v>-82.2401938586885</v>
      </c>
      <c r="M66" s="83">
        <v>2</v>
      </c>
      <c r="N66" s="82" t="s">
        <v>607</v>
      </c>
    </row>
    <row r="67" spans="2:14" x14ac:dyDescent="0.25">
      <c r="B67" s="81" t="s">
        <v>410</v>
      </c>
      <c r="C67" s="79">
        <v>3</v>
      </c>
      <c r="D67" s="80" t="s">
        <v>402</v>
      </c>
      <c r="E67" s="81" t="s">
        <v>408</v>
      </c>
      <c r="F67" s="82" t="s">
        <v>328</v>
      </c>
      <c r="G67" s="82" t="s">
        <v>79</v>
      </c>
      <c r="H67" s="82" t="s">
        <v>80</v>
      </c>
      <c r="I67" s="82" t="s">
        <v>79</v>
      </c>
      <c r="J67" s="80" t="s">
        <v>84</v>
      </c>
      <c r="K67" s="80">
        <v>41.410337511619197</v>
      </c>
      <c r="L67" s="80">
        <v>-82.237876430099803</v>
      </c>
      <c r="M67" s="83">
        <v>2</v>
      </c>
      <c r="N67" s="82" t="s">
        <v>608</v>
      </c>
    </row>
    <row r="68" spans="2:14" x14ac:dyDescent="0.25">
      <c r="B68" s="138" t="s">
        <v>411</v>
      </c>
      <c r="C68" s="79">
        <v>3</v>
      </c>
      <c r="D68" s="80" t="s">
        <v>402</v>
      </c>
      <c r="E68" s="81" t="s">
        <v>408</v>
      </c>
      <c r="F68" s="82" t="s">
        <v>328</v>
      </c>
      <c r="G68" s="82" t="s">
        <v>79</v>
      </c>
      <c r="H68" s="82" t="s">
        <v>80</v>
      </c>
      <c r="I68" s="82" t="s">
        <v>79</v>
      </c>
      <c r="J68" s="80" t="s">
        <v>97</v>
      </c>
      <c r="K68" s="80">
        <v>41.411303089055799</v>
      </c>
      <c r="L68" s="80">
        <v>-82.237865701263701</v>
      </c>
      <c r="M68" s="83">
        <v>2.25</v>
      </c>
      <c r="N68" s="82" t="s">
        <v>609</v>
      </c>
    </row>
    <row r="69" spans="2:14" x14ac:dyDescent="0.25">
      <c r="B69" s="138" t="s">
        <v>412</v>
      </c>
      <c r="C69" s="79">
        <v>3</v>
      </c>
      <c r="D69" s="80" t="s">
        <v>402</v>
      </c>
      <c r="E69" s="81" t="s">
        <v>408</v>
      </c>
      <c r="F69" s="82" t="s">
        <v>328</v>
      </c>
      <c r="G69" s="82" t="s">
        <v>79</v>
      </c>
      <c r="H69" s="82" t="s">
        <v>80</v>
      </c>
      <c r="I69" s="82" t="s">
        <v>79</v>
      </c>
      <c r="J69" s="80" t="s">
        <v>98</v>
      </c>
      <c r="K69" s="80">
        <v>41.411295042636503</v>
      </c>
      <c r="L69" s="80">
        <v>-82.240075841491802</v>
      </c>
      <c r="M69" s="83">
        <v>2</v>
      </c>
      <c r="N69" s="82" t="s">
        <v>610</v>
      </c>
    </row>
    <row r="70" spans="2:14" x14ac:dyDescent="0.25">
      <c r="B70" s="81" t="s">
        <v>414</v>
      </c>
      <c r="C70" s="79">
        <v>3</v>
      </c>
      <c r="D70" s="80" t="s">
        <v>402</v>
      </c>
      <c r="E70" s="81" t="s">
        <v>413</v>
      </c>
      <c r="F70" s="82" t="s">
        <v>328</v>
      </c>
      <c r="G70" s="82" t="s">
        <v>79</v>
      </c>
      <c r="H70" s="82" t="s">
        <v>80</v>
      </c>
      <c r="I70" s="82" t="s">
        <v>79</v>
      </c>
      <c r="J70" s="80" t="s">
        <v>82</v>
      </c>
      <c r="K70" s="80">
        <v>41.328590442355299</v>
      </c>
      <c r="L70" s="80">
        <v>-82.076065845474204</v>
      </c>
      <c r="M70" s="83">
        <v>0.75</v>
      </c>
      <c r="N70" s="82" t="s">
        <v>611</v>
      </c>
    </row>
    <row r="71" spans="2:14" x14ac:dyDescent="0.25">
      <c r="B71" s="138" t="s">
        <v>415</v>
      </c>
      <c r="C71" s="79">
        <v>3</v>
      </c>
      <c r="D71" s="80" t="s">
        <v>402</v>
      </c>
      <c r="E71" s="81" t="s">
        <v>413</v>
      </c>
      <c r="F71" s="82" t="s">
        <v>328</v>
      </c>
      <c r="G71" s="82" t="s">
        <v>79</v>
      </c>
      <c r="H71" s="82" t="s">
        <v>80</v>
      </c>
      <c r="I71" s="82" t="s">
        <v>79</v>
      </c>
      <c r="J71" s="80" t="s">
        <v>84</v>
      </c>
      <c r="K71" s="80">
        <v>41.329057726686798</v>
      </c>
      <c r="L71" s="80">
        <v>-82.076634473785305</v>
      </c>
      <c r="M71" s="83">
        <v>1</v>
      </c>
      <c r="N71" s="82" t="s">
        <v>612</v>
      </c>
    </row>
    <row r="72" spans="2:14" x14ac:dyDescent="0.25">
      <c r="B72" s="138" t="s">
        <v>416</v>
      </c>
      <c r="C72" s="79">
        <v>3</v>
      </c>
      <c r="D72" s="80" t="s">
        <v>402</v>
      </c>
      <c r="E72" s="81" t="s">
        <v>413</v>
      </c>
      <c r="F72" s="82" t="s">
        <v>328</v>
      </c>
      <c r="G72" s="82" t="s">
        <v>79</v>
      </c>
      <c r="H72" s="82" t="s">
        <v>80</v>
      </c>
      <c r="I72" s="82" t="s">
        <v>79</v>
      </c>
      <c r="J72" s="80" t="s">
        <v>97</v>
      </c>
      <c r="K72" s="80">
        <v>41.329460555317098</v>
      </c>
      <c r="L72" s="80">
        <v>-82.075389928802494</v>
      </c>
      <c r="M72" s="83">
        <v>1.25</v>
      </c>
      <c r="N72" s="82" t="s">
        <v>613</v>
      </c>
    </row>
    <row r="73" spans="2:14" x14ac:dyDescent="0.25">
      <c r="B73" s="138" t="s">
        <v>418</v>
      </c>
      <c r="C73" s="79">
        <v>3</v>
      </c>
      <c r="D73" s="80" t="s">
        <v>402</v>
      </c>
      <c r="E73" s="81" t="s">
        <v>417</v>
      </c>
      <c r="F73" s="82" t="s">
        <v>328</v>
      </c>
      <c r="G73" s="82" t="s">
        <v>79</v>
      </c>
      <c r="H73" s="82" t="s">
        <v>80</v>
      </c>
      <c r="I73" s="82" t="s">
        <v>79</v>
      </c>
      <c r="J73" s="80" t="s">
        <v>82</v>
      </c>
      <c r="K73" s="80">
        <v>41.318478887110501</v>
      </c>
      <c r="L73" s="80">
        <v>-82.118413915588306</v>
      </c>
      <c r="M73" s="83">
        <v>2.25</v>
      </c>
      <c r="N73" s="82" t="s">
        <v>614</v>
      </c>
    </row>
    <row r="74" spans="2:14" x14ac:dyDescent="0.25">
      <c r="B74" s="81" t="s">
        <v>419</v>
      </c>
      <c r="C74" s="79">
        <v>3</v>
      </c>
      <c r="D74" s="80" t="s">
        <v>402</v>
      </c>
      <c r="E74" s="81" t="s">
        <v>417</v>
      </c>
      <c r="F74" s="82" t="s">
        <v>328</v>
      </c>
      <c r="G74" s="82" t="s">
        <v>79</v>
      </c>
      <c r="H74" s="82" t="s">
        <v>80</v>
      </c>
      <c r="I74" s="82" t="s">
        <v>79</v>
      </c>
      <c r="J74" s="80" t="s">
        <v>84</v>
      </c>
      <c r="K74" s="80">
        <v>41.318905954705102</v>
      </c>
      <c r="L74" s="80">
        <v>-82.116922607376097</v>
      </c>
      <c r="M74" s="83">
        <v>1.5</v>
      </c>
      <c r="N74" s="82" t="s">
        <v>615</v>
      </c>
    </row>
    <row r="75" spans="2:14" x14ac:dyDescent="0.25">
      <c r="B75" s="138" t="s">
        <v>420</v>
      </c>
      <c r="C75" s="79">
        <v>3</v>
      </c>
      <c r="D75" s="80" t="s">
        <v>402</v>
      </c>
      <c r="E75" s="81" t="s">
        <v>417</v>
      </c>
      <c r="F75" s="82" t="s">
        <v>328</v>
      </c>
      <c r="G75" s="82" t="s">
        <v>79</v>
      </c>
      <c r="H75" s="82" t="s">
        <v>80</v>
      </c>
      <c r="I75" s="82" t="s">
        <v>79</v>
      </c>
      <c r="J75" s="80" t="s">
        <v>97</v>
      </c>
      <c r="K75" s="80">
        <v>41.317802019530099</v>
      </c>
      <c r="L75" s="80">
        <v>-82.116804590179498</v>
      </c>
      <c r="M75" s="83">
        <v>2</v>
      </c>
      <c r="N75" s="82" t="s">
        <v>616</v>
      </c>
    </row>
    <row r="76" spans="2:14" x14ac:dyDescent="0.25">
      <c r="B76" s="81" t="s">
        <v>421</v>
      </c>
      <c r="C76" s="79">
        <v>3</v>
      </c>
      <c r="D76" s="80" t="s">
        <v>402</v>
      </c>
      <c r="E76" s="81" t="s">
        <v>417</v>
      </c>
      <c r="F76" s="82" t="s">
        <v>328</v>
      </c>
      <c r="G76" s="82" t="s">
        <v>79</v>
      </c>
      <c r="H76" s="82" t="s">
        <v>80</v>
      </c>
      <c r="I76" s="82" t="s">
        <v>79</v>
      </c>
      <c r="J76" s="80" t="s">
        <v>98</v>
      </c>
      <c r="K76" s="80">
        <v>41.317455525072397</v>
      </c>
      <c r="L76" s="80">
        <v>-82.118317356063699</v>
      </c>
      <c r="M76" s="83">
        <v>1.5</v>
      </c>
      <c r="N76" s="82" t="s">
        <v>617</v>
      </c>
    </row>
    <row r="77" spans="2:14" x14ac:dyDescent="0.25">
      <c r="B77" s="138" t="s">
        <v>423</v>
      </c>
      <c r="C77" s="79">
        <v>3</v>
      </c>
      <c r="D77" s="80" t="s">
        <v>402</v>
      </c>
      <c r="E77" s="81" t="s">
        <v>422</v>
      </c>
      <c r="F77" s="82" t="s">
        <v>328</v>
      </c>
      <c r="G77" s="82" t="s">
        <v>79</v>
      </c>
      <c r="H77" s="82" t="s">
        <v>80</v>
      </c>
      <c r="I77" s="82" t="s">
        <v>79</v>
      </c>
      <c r="J77" s="80" t="s">
        <v>82</v>
      </c>
      <c r="K77" s="80">
        <v>41.332896501285198</v>
      </c>
      <c r="L77" s="80">
        <v>-82.067075471294899</v>
      </c>
      <c r="M77" s="83">
        <v>1</v>
      </c>
      <c r="N77" s="82" t="s">
        <v>618</v>
      </c>
    </row>
    <row r="78" spans="2:14" x14ac:dyDescent="0.25">
      <c r="B78" s="138" t="s">
        <v>424</v>
      </c>
      <c r="C78" s="79">
        <v>3</v>
      </c>
      <c r="D78" s="80" t="s">
        <v>402</v>
      </c>
      <c r="E78" s="81" t="s">
        <v>422</v>
      </c>
      <c r="F78" s="82" t="s">
        <v>328</v>
      </c>
      <c r="G78" s="82" t="s">
        <v>79</v>
      </c>
      <c r="H78" s="82" t="s">
        <v>80</v>
      </c>
      <c r="I78" s="82" t="s">
        <v>79</v>
      </c>
      <c r="J78" s="80" t="s">
        <v>84</v>
      </c>
      <c r="K78" s="80">
        <v>41.333540987920898</v>
      </c>
      <c r="L78" s="80">
        <v>-82.065916757000295</v>
      </c>
      <c r="M78" s="83">
        <v>1</v>
      </c>
      <c r="N78" s="82" t="s">
        <v>619</v>
      </c>
    </row>
    <row r="79" spans="2:14" x14ac:dyDescent="0.25">
      <c r="B79" s="138" t="s">
        <v>425</v>
      </c>
      <c r="C79" s="79">
        <v>3</v>
      </c>
      <c r="D79" s="80" t="s">
        <v>402</v>
      </c>
      <c r="E79" s="81" t="s">
        <v>422</v>
      </c>
      <c r="F79" s="82" t="s">
        <v>328</v>
      </c>
      <c r="G79" s="82" t="s">
        <v>79</v>
      </c>
      <c r="H79" s="82" t="s">
        <v>80</v>
      </c>
      <c r="I79" s="82" t="s">
        <v>79</v>
      </c>
      <c r="J79" s="80" t="s">
        <v>97</v>
      </c>
      <c r="K79" s="80">
        <v>41.332384935478899</v>
      </c>
      <c r="L79" s="80">
        <v>-82.065374950779201</v>
      </c>
      <c r="M79" s="83">
        <v>3.5</v>
      </c>
      <c r="N79" s="82" t="s">
        <v>620</v>
      </c>
    </row>
    <row r="80" spans="2:14" x14ac:dyDescent="0.25">
      <c r="B80" s="138" t="s">
        <v>427</v>
      </c>
      <c r="C80" s="79">
        <v>3</v>
      </c>
      <c r="D80" s="80" t="s">
        <v>402</v>
      </c>
      <c r="E80" s="81" t="s">
        <v>426</v>
      </c>
      <c r="F80" s="82" t="s">
        <v>328</v>
      </c>
      <c r="G80" s="82" t="s">
        <v>79</v>
      </c>
      <c r="H80" s="82" t="s">
        <v>80</v>
      </c>
      <c r="I80" s="82" t="s">
        <v>79</v>
      </c>
      <c r="J80" s="80" t="s">
        <v>82</v>
      </c>
      <c r="K80" s="80">
        <v>41.4118077233043</v>
      </c>
      <c r="L80" s="80">
        <v>-82.167103724974893</v>
      </c>
      <c r="M80" s="83">
        <v>2.5</v>
      </c>
      <c r="N80" s="82" t="s">
        <v>621</v>
      </c>
    </row>
    <row r="81" spans="2:14" x14ac:dyDescent="0.25">
      <c r="B81" s="138" t="s">
        <v>428</v>
      </c>
      <c r="C81" s="79">
        <v>3</v>
      </c>
      <c r="D81" s="80" t="s">
        <v>402</v>
      </c>
      <c r="E81" s="81" t="s">
        <v>426</v>
      </c>
      <c r="F81" s="82" t="s">
        <v>328</v>
      </c>
      <c r="G81" s="82" t="s">
        <v>79</v>
      </c>
      <c r="H81" s="82" t="s">
        <v>80</v>
      </c>
      <c r="I81" s="82" t="s">
        <v>79</v>
      </c>
      <c r="J81" s="80" t="s">
        <v>84</v>
      </c>
      <c r="K81" s="80">
        <v>41.411727259691098</v>
      </c>
      <c r="L81" s="80">
        <v>-82.165419297713697</v>
      </c>
      <c r="M81" s="83">
        <v>2</v>
      </c>
      <c r="N81" s="82" t="s">
        <v>622</v>
      </c>
    </row>
    <row r="82" spans="2:14" x14ac:dyDescent="0.25">
      <c r="B82" s="138" t="s">
        <v>429</v>
      </c>
      <c r="C82" s="79">
        <v>3</v>
      </c>
      <c r="D82" s="80" t="s">
        <v>402</v>
      </c>
      <c r="E82" s="81" t="s">
        <v>426</v>
      </c>
      <c r="F82" s="82" t="s">
        <v>328</v>
      </c>
      <c r="G82" s="82" t="s">
        <v>79</v>
      </c>
      <c r="H82" s="82" t="s">
        <v>80</v>
      </c>
      <c r="I82" s="82" t="s">
        <v>79</v>
      </c>
      <c r="J82" s="80" t="s">
        <v>97</v>
      </c>
      <c r="K82" s="80">
        <v>41.410705363133403</v>
      </c>
      <c r="L82" s="80">
        <v>-82.166513638991603</v>
      </c>
      <c r="M82" s="83">
        <v>1.25</v>
      </c>
      <c r="N82" s="82" t="s">
        <v>623</v>
      </c>
    </row>
    <row r="83" spans="2:14" x14ac:dyDescent="0.25">
      <c r="B83" s="138" t="s">
        <v>431</v>
      </c>
      <c r="C83" s="79">
        <v>3</v>
      </c>
      <c r="D83" s="80" t="s">
        <v>402</v>
      </c>
      <c r="E83" s="84" t="s">
        <v>430</v>
      </c>
      <c r="F83" s="82" t="s">
        <v>328</v>
      </c>
      <c r="G83" s="82" t="s">
        <v>79</v>
      </c>
      <c r="H83" s="82" t="s">
        <v>80</v>
      </c>
      <c r="I83" s="82" t="s">
        <v>79</v>
      </c>
      <c r="J83" s="80" t="s">
        <v>82</v>
      </c>
      <c r="K83" s="80">
        <v>41.292895406224702</v>
      </c>
      <c r="L83" s="80">
        <v>-82.168562378509904</v>
      </c>
      <c r="M83" s="83">
        <v>1.25</v>
      </c>
      <c r="N83" s="82" t="s">
        <v>624</v>
      </c>
    </row>
    <row r="84" spans="2:14" x14ac:dyDescent="0.25">
      <c r="B84" s="138" t="s">
        <v>433</v>
      </c>
      <c r="C84" s="79">
        <v>3</v>
      </c>
      <c r="D84" s="80" t="s">
        <v>402</v>
      </c>
      <c r="E84" s="84" t="s">
        <v>432</v>
      </c>
      <c r="F84" s="82" t="s">
        <v>328</v>
      </c>
      <c r="G84" s="82" t="s">
        <v>79</v>
      </c>
      <c r="H84" s="82" t="s">
        <v>80</v>
      </c>
      <c r="I84" s="82" t="s">
        <v>79</v>
      </c>
      <c r="J84" s="80" t="s">
        <v>82</v>
      </c>
      <c r="K84" s="80">
        <v>41.258931021555703</v>
      </c>
      <c r="L84" s="80">
        <v>-82.303964689376997</v>
      </c>
      <c r="M84" s="83">
        <v>2.25</v>
      </c>
      <c r="N84" s="82" t="s">
        <v>625</v>
      </c>
    </row>
    <row r="85" spans="2:14" x14ac:dyDescent="0.25">
      <c r="B85" s="138" t="s">
        <v>108</v>
      </c>
      <c r="C85" s="79">
        <v>3</v>
      </c>
      <c r="D85" s="80" t="s">
        <v>9</v>
      </c>
      <c r="E85" s="84" t="s">
        <v>107</v>
      </c>
      <c r="F85" s="82" t="s">
        <v>93</v>
      </c>
      <c r="G85" s="82" t="s">
        <v>79</v>
      </c>
      <c r="H85" s="82" t="s">
        <v>80</v>
      </c>
      <c r="I85" s="82" t="s">
        <v>79</v>
      </c>
      <c r="J85" s="80" t="s">
        <v>82</v>
      </c>
      <c r="K85" s="80">
        <v>40.795246971539797</v>
      </c>
      <c r="L85" s="80">
        <v>-81.913671091201195</v>
      </c>
      <c r="M85" s="83">
        <v>1</v>
      </c>
      <c r="N85" s="82" t="s">
        <v>234</v>
      </c>
    </row>
    <row r="86" spans="2:14" x14ac:dyDescent="0.25">
      <c r="B86" s="138" t="s">
        <v>435</v>
      </c>
      <c r="C86" s="79">
        <v>3</v>
      </c>
      <c r="D86" s="80" t="s">
        <v>9</v>
      </c>
      <c r="E86" s="81" t="s">
        <v>434</v>
      </c>
      <c r="F86" s="82" t="s">
        <v>328</v>
      </c>
      <c r="G86" s="82" t="s">
        <v>79</v>
      </c>
      <c r="H86" s="82" t="s">
        <v>80</v>
      </c>
      <c r="I86" s="82" t="s">
        <v>79</v>
      </c>
      <c r="J86" s="80" t="s">
        <v>82</v>
      </c>
      <c r="K86" s="80">
        <v>40.771642876637202</v>
      </c>
      <c r="L86" s="80">
        <v>-81.913823697769502</v>
      </c>
      <c r="M86" s="83">
        <v>1</v>
      </c>
      <c r="N86" s="82" t="s">
        <v>626</v>
      </c>
    </row>
    <row r="87" spans="2:14" x14ac:dyDescent="0.25">
      <c r="B87" s="138" t="s">
        <v>436</v>
      </c>
      <c r="C87" s="79">
        <v>3</v>
      </c>
      <c r="D87" s="80" t="s">
        <v>9</v>
      </c>
      <c r="E87" s="81" t="s">
        <v>434</v>
      </c>
      <c r="F87" s="82" t="s">
        <v>328</v>
      </c>
      <c r="G87" s="82" t="s">
        <v>79</v>
      </c>
      <c r="H87" s="82" t="s">
        <v>80</v>
      </c>
      <c r="I87" s="82" t="s">
        <v>79</v>
      </c>
      <c r="J87" s="80" t="s">
        <v>84</v>
      </c>
      <c r="K87" s="80">
        <v>40.7690915322828</v>
      </c>
      <c r="L87" s="80">
        <v>-81.914724919998505</v>
      </c>
      <c r="M87" s="83">
        <v>3.15</v>
      </c>
      <c r="N87" s="82" t="s">
        <v>627</v>
      </c>
    </row>
    <row r="88" spans="2:14" x14ac:dyDescent="0.25">
      <c r="B88" s="130"/>
      <c r="C88" s="126"/>
      <c r="D88" s="127"/>
      <c r="E88" s="143"/>
      <c r="F88" s="128"/>
      <c r="G88" s="128"/>
      <c r="H88" s="128"/>
      <c r="I88" s="128"/>
      <c r="J88" s="127"/>
      <c r="K88" s="127"/>
      <c r="L88" s="127"/>
      <c r="M88" s="129">
        <f>SUM(M30:M87)</f>
        <v>118.65</v>
      </c>
      <c r="N88" s="128"/>
    </row>
    <row r="89" spans="2:14" x14ac:dyDescent="0.25">
      <c r="B89" s="144"/>
      <c r="C89" s="145"/>
      <c r="D89" s="146"/>
      <c r="E89" s="144"/>
      <c r="F89" s="147"/>
      <c r="G89" s="147"/>
      <c r="H89" s="147"/>
      <c r="I89" s="147"/>
      <c r="J89" s="146"/>
      <c r="K89" s="146"/>
      <c r="L89" s="146"/>
      <c r="M89" s="148"/>
      <c r="N89" s="147"/>
    </row>
    <row r="90" spans="2:14" ht="45" x14ac:dyDescent="0.25">
      <c r="B90" s="135" t="s">
        <v>551</v>
      </c>
      <c r="C90" s="71" t="s">
        <v>0</v>
      </c>
      <c r="D90" s="72" t="s">
        <v>1</v>
      </c>
      <c r="E90" s="71" t="s">
        <v>552</v>
      </c>
      <c r="F90" s="71" t="s">
        <v>553</v>
      </c>
      <c r="G90" s="71" t="s">
        <v>550</v>
      </c>
      <c r="H90" s="71" t="s">
        <v>549</v>
      </c>
      <c r="I90" s="71" t="s">
        <v>548</v>
      </c>
      <c r="J90" s="71" t="s">
        <v>96</v>
      </c>
      <c r="K90" s="115" t="s">
        <v>5</v>
      </c>
      <c r="L90" s="115" t="s">
        <v>3</v>
      </c>
      <c r="M90" s="116" t="s">
        <v>554</v>
      </c>
      <c r="N90" s="115" t="s">
        <v>555</v>
      </c>
    </row>
    <row r="91" spans="2:14" x14ac:dyDescent="0.25">
      <c r="B91" s="125" t="s">
        <v>111</v>
      </c>
      <c r="C91" s="126">
        <v>4</v>
      </c>
      <c r="D91" s="127" t="s">
        <v>109</v>
      </c>
      <c r="E91" s="125" t="s">
        <v>110</v>
      </c>
      <c r="F91" s="128" t="s">
        <v>93</v>
      </c>
      <c r="G91" s="128" t="s">
        <v>79</v>
      </c>
      <c r="H91" s="128" t="s">
        <v>80</v>
      </c>
      <c r="I91" s="128" t="s">
        <v>79</v>
      </c>
      <c r="J91" s="127" t="s">
        <v>82</v>
      </c>
      <c r="K91" s="127">
        <v>41.881687387249599</v>
      </c>
      <c r="L91" s="127">
        <v>-80.665913872290901</v>
      </c>
      <c r="M91" s="127">
        <v>1.8</v>
      </c>
      <c r="N91" s="128" t="s">
        <v>235</v>
      </c>
    </row>
    <row r="92" spans="2:14" x14ac:dyDescent="0.25">
      <c r="B92" s="125" t="s">
        <v>112</v>
      </c>
      <c r="C92" s="126">
        <v>4</v>
      </c>
      <c r="D92" s="127" t="s">
        <v>109</v>
      </c>
      <c r="E92" s="125" t="s">
        <v>110</v>
      </c>
      <c r="F92" s="128" t="s">
        <v>93</v>
      </c>
      <c r="G92" s="128" t="s">
        <v>79</v>
      </c>
      <c r="H92" s="128" t="s">
        <v>80</v>
      </c>
      <c r="I92" s="128" t="s">
        <v>79</v>
      </c>
      <c r="J92" s="127" t="s">
        <v>84</v>
      </c>
      <c r="K92" s="127">
        <v>41.880329432163997</v>
      </c>
      <c r="L92" s="127">
        <v>-80.665634922553295</v>
      </c>
      <c r="M92" s="127">
        <v>1.8</v>
      </c>
      <c r="N92" s="128" t="s">
        <v>236</v>
      </c>
    </row>
    <row r="93" spans="2:14" x14ac:dyDescent="0.25">
      <c r="B93" s="125" t="s">
        <v>114</v>
      </c>
      <c r="C93" s="126">
        <v>4</v>
      </c>
      <c r="D93" s="127" t="s">
        <v>109</v>
      </c>
      <c r="E93" s="125" t="s">
        <v>113</v>
      </c>
      <c r="F93" s="128" t="s">
        <v>93</v>
      </c>
      <c r="G93" s="128" t="s">
        <v>79</v>
      </c>
      <c r="H93" s="128" t="s">
        <v>80</v>
      </c>
      <c r="I93" s="128" t="s">
        <v>79</v>
      </c>
      <c r="J93" s="127" t="s">
        <v>82</v>
      </c>
      <c r="K93" s="127">
        <v>41.750764404984899</v>
      </c>
      <c r="L93" s="127">
        <v>-80.712084341712298</v>
      </c>
      <c r="M93" s="129">
        <v>2</v>
      </c>
      <c r="N93" s="128" t="s">
        <v>237</v>
      </c>
    </row>
    <row r="94" spans="2:14" x14ac:dyDescent="0.25">
      <c r="B94" s="125" t="s">
        <v>115</v>
      </c>
      <c r="C94" s="126">
        <v>4</v>
      </c>
      <c r="D94" s="127" t="s">
        <v>109</v>
      </c>
      <c r="E94" s="125" t="s">
        <v>113</v>
      </c>
      <c r="F94" s="128" t="s">
        <v>93</v>
      </c>
      <c r="G94" s="128" t="s">
        <v>79</v>
      </c>
      <c r="H94" s="128" t="s">
        <v>80</v>
      </c>
      <c r="I94" s="128" t="s">
        <v>79</v>
      </c>
      <c r="J94" s="127" t="s">
        <v>84</v>
      </c>
      <c r="K94" s="127">
        <v>41.750748396519</v>
      </c>
      <c r="L94" s="127">
        <v>-80.710324812598401</v>
      </c>
      <c r="M94" s="129">
        <v>2</v>
      </c>
      <c r="N94" s="128" t="s">
        <v>238</v>
      </c>
    </row>
    <row r="95" spans="2:14" x14ac:dyDescent="0.25">
      <c r="B95" s="125" t="s">
        <v>117</v>
      </c>
      <c r="C95" s="126">
        <v>4</v>
      </c>
      <c r="D95" s="127" t="s">
        <v>109</v>
      </c>
      <c r="E95" s="130" t="s">
        <v>116</v>
      </c>
      <c r="F95" s="128" t="s">
        <v>93</v>
      </c>
      <c r="G95" s="128" t="s">
        <v>79</v>
      </c>
      <c r="H95" s="128" t="s">
        <v>80</v>
      </c>
      <c r="I95" s="128" t="s">
        <v>79</v>
      </c>
      <c r="J95" s="127"/>
      <c r="K95" s="127">
        <v>41.702533699999996</v>
      </c>
      <c r="L95" s="127">
        <v>-80.711385699999994</v>
      </c>
      <c r="M95" s="129">
        <v>6</v>
      </c>
      <c r="N95" s="128" t="s">
        <v>239</v>
      </c>
    </row>
    <row r="96" spans="2:14" x14ac:dyDescent="0.25">
      <c r="B96" s="139" t="s">
        <v>439</v>
      </c>
      <c r="C96" s="126">
        <v>4</v>
      </c>
      <c r="D96" s="127" t="s">
        <v>437</v>
      </c>
      <c r="E96" s="125" t="s">
        <v>438</v>
      </c>
      <c r="F96" s="128" t="s">
        <v>328</v>
      </c>
      <c r="G96" s="128" t="s">
        <v>79</v>
      </c>
      <c r="H96" s="128" t="s">
        <v>80</v>
      </c>
      <c r="I96" s="128" t="s">
        <v>79</v>
      </c>
      <c r="J96" s="127" t="s">
        <v>82</v>
      </c>
      <c r="K96" s="127">
        <v>41.107816578554598</v>
      </c>
      <c r="L96" s="127">
        <v>-80.888202566591204</v>
      </c>
      <c r="M96" s="129">
        <v>2.5</v>
      </c>
      <c r="N96" s="128" t="s">
        <v>628</v>
      </c>
    </row>
    <row r="97" spans="2:14" x14ac:dyDescent="0.25">
      <c r="B97" s="139" t="s">
        <v>440</v>
      </c>
      <c r="C97" s="126">
        <v>4</v>
      </c>
      <c r="D97" s="127" t="s">
        <v>437</v>
      </c>
      <c r="E97" s="125" t="s">
        <v>438</v>
      </c>
      <c r="F97" s="128" t="s">
        <v>328</v>
      </c>
      <c r="G97" s="128" t="s">
        <v>79</v>
      </c>
      <c r="H97" s="128" t="s">
        <v>80</v>
      </c>
      <c r="I97" s="128" t="s">
        <v>79</v>
      </c>
      <c r="J97" s="127" t="s">
        <v>84</v>
      </c>
      <c r="K97" s="127">
        <v>41.106466554072398</v>
      </c>
      <c r="L97" s="127">
        <v>-80.8883098549518</v>
      </c>
      <c r="M97" s="129">
        <v>2.75</v>
      </c>
      <c r="N97" s="128" t="s">
        <v>629</v>
      </c>
    </row>
    <row r="98" spans="2:14" x14ac:dyDescent="0.25">
      <c r="B98" s="125" t="s">
        <v>441</v>
      </c>
      <c r="C98" s="126">
        <v>4</v>
      </c>
      <c r="D98" s="127" t="s">
        <v>437</v>
      </c>
      <c r="E98" s="125" t="s">
        <v>438</v>
      </c>
      <c r="F98" s="128" t="s">
        <v>328</v>
      </c>
      <c r="G98" s="128" t="s">
        <v>79</v>
      </c>
      <c r="H98" s="128" t="s">
        <v>80</v>
      </c>
      <c r="I98" s="128" t="s">
        <v>79</v>
      </c>
      <c r="J98" s="127" t="s">
        <v>97</v>
      </c>
      <c r="K98" s="127">
        <v>41.106450385946303</v>
      </c>
      <c r="L98" s="127">
        <v>-80.886614698854501</v>
      </c>
      <c r="M98" s="129">
        <v>2.5</v>
      </c>
      <c r="N98" s="128" t="s">
        <v>630</v>
      </c>
    </row>
    <row r="99" spans="2:14" x14ac:dyDescent="0.25">
      <c r="B99" s="139" t="s">
        <v>443</v>
      </c>
      <c r="C99" s="126">
        <v>4</v>
      </c>
      <c r="D99" s="127" t="s">
        <v>437</v>
      </c>
      <c r="E99" s="125" t="s">
        <v>442</v>
      </c>
      <c r="F99" s="128" t="s">
        <v>328</v>
      </c>
      <c r="G99" s="128" t="s">
        <v>79</v>
      </c>
      <c r="H99" s="128" t="s">
        <v>80</v>
      </c>
      <c r="I99" s="128" t="s">
        <v>79</v>
      </c>
      <c r="J99" s="127" t="s">
        <v>82</v>
      </c>
      <c r="K99" s="127">
        <v>41.0236156026073</v>
      </c>
      <c r="L99" s="127">
        <v>-80.627865550721694</v>
      </c>
      <c r="M99" s="129">
        <v>3.5</v>
      </c>
      <c r="N99" s="128" t="s">
        <v>631</v>
      </c>
    </row>
    <row r="100" spans="2:14" x14ac:dyDescent="0.25">
      <c r="B100" s="125" t="s">
        <v>444</v>
      </c>
      <c r="C100" s="126">
        <v>4</v>
      </c>
      <c r="D100" s="127" t="s">
        <v>437</v>
      </c>
      <c r="E100" s="125" t="s">
        <v>442</v>
      </c>
      <c r="F100" s="128" t="s">
        <v>328</v>
      </c>
      <c r="G100" s="128" t="s">
        <v>79</v>
      </c>
      <c r="H100" s="128" t="s">
        <v>80</v>
      </c>
      <c r="I100" s="128" t="s">
        <v>79</v>
      </c>
      <c r="J100" s="127" t="s">
        <v>84</v>
      </c>
      <c r="K100" s="127">
        <v>41.022320509311797</v>
      </c>
      <c r="L100" s="127">
        <v>-80.627929923737994</v>
      </c>
      <c r="M100" s="129">
        <v>2.25</v>
      </c>
      <c r="N100" s="128" t="s">
        <v>632</v>
      </c>
    </row>
    <row r="101" spans="2:14" x14ac:dyDescent="0.25">
      <c r="B101" s="125" t="s">
        <v>445</v>
      </c>
      <c r="C101" s="126">
        <v>4</v>
      </c>
      <c r="D101" s="127" t="s">
        <v>437</v>
      </c>
      <c r="E101" s="125" t="s">
        <v>442</v>
      </c>
      <c r="F101" s="128" t="s">
        <v>328</v>
      </c>
      <c r="G101" s="128" t="s">
        <v>79</v>
      </c>
      <c r="H101" s="128" t="s">
        <v>80</v>
      </c>
      <c r="I101" s="128" t="s">
        <v>79</v>
      </c>
      <c r="J101" s="127" t="s">
        <v>97</v>
      </c>
      <c r="K101" s="127">
        <v>41.022611907523803</v>
      </c>
      <c r="L101" s="127">
        <v>-80.626384971345402</v>
      </c>
      <c r="M101" s="129">
        <v>1.25</v>
      </c>
      <c r="N101" s="128" t="s">
        <v>633</v>
      </c>
    </row>
    <row r="102" spans="2:14" x14ac:dyDescent="0.25">
      <c r="B102" s="139" t="s">
        <v>446</v>
      </c>
      <c r="C102" s="126">
        <v>4</v>
      </c>
      <c r="D102" s="127" t="s">
        <v>437</v>
      </c>
      <c r="E102" s="125" t="s">
        <v>442</v>
      </c>
      <c r="F102" s="128" t="s">
        <v>328</v>
      </c>
      <c r="G102" s="128" t="s">
        <v>79</v>
      </c>
      <c r="H102" s="128" t="s">
        <v>80</v>
      </c>
      <c r="I102" s="128" t="s">
        <v>79</v>
      </c>
      <c r="J102" s="127" t="s">
        <v>98</v>
      </c>
      <c r="K102" s="127">
        <v>41.023550848547401</v>
      </c>
      <c r="L102" s="127">
        <v>-80.625762698853904</v>
      </c>
      <c r="M102" s="129">
        <v>3.25</v>
      </c>
      <c r="N102" s="128" t="s">
        <v>634</v>
      </c>
    </row>
    <row r="103" spans="2:14" x14ac:dyDescent="0.25">
      <c r="B103" s="125" t="s">
        <v>447</v>
      </c>
      <c r="C103" s="126">
        <v>4</v>
      </c>
      <c r="D103" s="127" t="s">
        <v>437</v>
      </c>
      <c r="E103" s="125" t="s">
        <v>442</v>
      </c>
      <c r="F103" s="128" t="s">
        <v>328</v>
      </c>
      <c r="G103" s="128" t="s">
        <v>79</v>
      </c>
      <c r="H103" s="128" t="s">
        <v>80</v>
      </c>
      <c r="I103" s="128" t="s">
        <v>79</v>
      </c>
      <c r="J103" s="127" t="s">
        <v>99</v>
      </c>
      <c r="K103" s="127">
        <v>41.024522152760703</v>
      </c>
      <c r="L103" s="127">
        <v>-80.626106021607796</v>
      </c>
      <c r="M103" s="129">
        <v>0.75</v>
      </c>
      <c r="N103" s="128" t="s">
        <v>635</v>
      </c>
    </row>
    <row r="104" spans="2:14" x14ac:dyDescent="0.25">
      <c r="B104" s="139" t="s">
        <v>449</v>
      </c>
      <c r="C104" s="126">
        <v>4</v>
      </c>
      <c r="D104" s="127" t="s">
        <v>437</v>
      </c>
      <c r="E104" s="125" t="s">
        <v>448</v>
      </c>
      <c r="F104" s="128" t="s">
        <v>328</v>
      </c>
      <c r="G104" s="128" t="s">
        <v>79</v>
      </c>
      <c r="H104" s="128" t="s">
        <v>80</v>
      </c>
      <c r="I104" s="128" t="s">
        <v>79</v>
      </c>
      <c r="J104" s="127" t="s">
        <v>82</v>
      </c>
      <c r="K104" s="127">
        <v>41.118669988176499</v>
      </c>
      <c r="L104" s="127">
        <v>-80.696950787940395</v>
      </c>
      <c r="M104" s="129">
        <v>1.25</v>
      </c>
      <c r="N104" s="128" t="s">
        <v>636</v>
      </c>
    </row>
    <row r="105" spans="2:14" x14ac:dyDescent="0.25">
      <c r="B105" s="139" t="s">
        <v>450</v>
      </c>
      <c r="C105" s="126">
        <v>4</v>
      </c>
      <c r="D105" s="127" t="s">
        <v>437</v>
      </c>
      <c r="E105" s="125" t="s">
        <v>448</v>
      </c>
      <c r="F105" s="128" t="s">
        <v>328</v>
      </c>
      <c r="G105" s="128" t="s">
        <v>79</v>
      </c>
      <c r="H105" s="128" t="s">
        <v>80</v>
      </c>
      <c r="I105" s="128" t="s">
        <v>79</v>
      </c>
      <c r="J105" s="127" t="s">
        <v>84</v>
      </c>
      <c r="K105" s="127">
        <v>41.117958719089501</v>
      </c>
      <c r="L105" s="127">
        <v>-80.695963735023</v>
      </c>
      <c r="M105" s="129">
        <v>1.5</v>
      </c>
      <c r="N105" s="128" t="s">
        <v>637</v>
      </c>
    </row>
    <row r="106" spans="2:14" x14ac:dyDescent="0.25">
      <c r="B106" s="125" t="s">
        <v>451</v>
      </c>
      <c r="C106" s="126">
        <v>4</v>
      </c>
      <c r="D106" s="127" t="s">
        <v>437</v>
      </c>
      <c r="E106" s="125" t="s">
        <v>448</v>
      </c>
      <c r="F106" s="128" t="s">
        <v>328</v>
      </c>
      <c r="G106" s="128" t="s">
        <v>79</v>
      </c>
      <c r="H106" s="128" t="s">
        <v>80</v>
      </c>
      <c r="I106" s="128" t="s">
        <v>79</v>
      </c>
      <c r="J106" s="127" t="s">
        <v>97</v>
      </c>
      <c r="K106" s="127">
        <v>41.118451758708098</v>
      </c>
      <c r="L106" s="127">
        <v>-80.694086188712802</v>
      </c>
      <c r="M106" s="129">
        <v>1</v>
      </c>
      <c r="N106" s="128" t="s">
        <v>638</v>
      </c>
    </row>
    <row r="107" spans="2:14" x14ac:dyDescent="0.25">
      <c r="B107" s="139" t="s">
        <v>452</v>
      </c>
      <c r="C107" s="126">
        <v>4</v>
      </c>
      <c r="D107" s="127" t="s">
        <v>437</v>
      </c>
      <c r="E107" s="125" t="s">
        <v>448</v>
      </c>
      <c r="F107" s="128" t="s">
        <v>328</v>
      </c>
      <c r="G107" s="128" t="s">
        <v>79</v>
      </c>
      <c r="H107" s="128" t="s">
        <v>80</v>
      </c>
      <c r="I107" s="128" t="s">
        <v>79</v>
      </c>
      <c r="J107" s="127" t="s">
        <v>98</v>
      </c>
      <c r="K107" s="127">
        <v>41.117966801736003</v>
      </c>
      <c r="L107" s="127">
        <v>-80.693313712516499</v>
      </c>
      <c r="M107" s="129">
        <v>1.75</v>
      </c>
      <c r="N107" s="128" t="s">
        <v>639</v>
      </c>
    </row>
    <row r="108" spans="2:14" x14ac:dyDescent="0.25">
      <c r="B108" s="125" t="s">
        <v>453</v>
      </c>
      <c r="C108" s="126">
        <v>4</v>
      </c>
      <c r="D108" s="127" t="s">
        <v>437</v>
      </c>
      <c r="E108" s="125" t="s">
        <v>448</v>
      </c>
      <c r="F108" s="128" t="s">
        <v>328</v>
      </c>
      <c r="G108" s="128" t="s">
        <v>79</v>
      </c>
      <c r="H108" s="128" t="s">
        <v>80</v>
      </c>
      <c r="I108" s="128" t="s">
        <v>79</v>
      </c>
      <c r="J108" s="127" t="s">
        <v>99</v>
      </c>
      <c r="K108" s="127">
        <v>41.116705896839903</v>
      </c>
      <c r="L108" s="127">
        <v>-80.692648524680905</v>
      </c>
      <c r="M108" s="129">
        <v>0.75</v>
      </c>
      <c r="N108" s="128" t="s">
        <v>640</v>
      </c>
    </row>
    <row r="109" spans="2:14" x14ac:dyDescent="0.25">
      <c r="B109" s="139" t="s">
        <v>455</v>
      </c>
      <c r="C109" s="126">
        <v>4</v>
      </c>
      <c r="D109" s="127" t="s">
        <v>437</v>
      </c>
      <c r="E109" s="125" t="s">
        <v>454</v>
      </c>
      <c r="F109" s="128" t="s">
        <v>328</v>
      </c>
      <c r="G109" s="128" t="s">
        <v>79</v>
      </c>
      <c r="H109" s="128" t="s">
        <v>80</v>
      </c>
      <c r="I109" s="128" t="s">
        <v>79</v>
      </c>
      <c r="J109" s="127" t="s">
        <v>82</v>
      </c>
      <c r="K109" s="127">
        <v>41.059951051749302</v>
      </c>
      <c r="L109" s="127">
        <v>-80.627464403611</v>
      </c>
      <c r="M109" s="129">
        <v>2.25</v>
      </c>
      <c r="N109" s="128" t="s">
        <v>641</v>
      </c>
    </row>
    <row r="110" spans="2:14" x14ac:dyDescent="0.25">
      <c r="B110" s="125" t="s">
        <v>456</v>
      </c>
      <c r="C110" s="126">
        <v>4</v>
      </c>
      <c r="D110" s="127" t="s">
        <v>437</v>
      </c>
      <c r="E110" s="125" t="s">
        <v>454</v>
      </c>
      <c r="F110" s="128" t="s">
        <v>328</v>
      </c>
      <c r="G110" s="128" t="s">
        <v>79</v>
      </c>
      <c r="H110" s="128" t="s">
        <v>80</v>
      </c>
      <c r="I110" s="128" t="s">
        <v>79</v>
      </c>
      <c r="J110" s="127" t="s">
        <v>84</v>
      </c>
      <c r="K110" s="127">
        <v>41.059069259166698</v>
      </c>
      <c r="L110" s="127">
        <v>-80.628183235626906</v>
      </c>
      <c r="M110" s="129">
        <v>1</v>
      </c>
      <c r="N110" s="128" t="s">
        <v>642</v>
      </c>
    </row>
    <row r="111" spans="2:14" x14ac:dyDescent="0.25">
      <c r="B111" s="139" t="s">
        <v>457</v>
      </c>
      <c r="C111" s="126">
        <v>4</v>
      </c>
      <c r="D111" s="127" t="s">
        <v>437</v>
      </c>
      <c r="E111" s="125" t="s">
        <v>454</v>
      </c>
      <c r="F111" s="128" t="s">
        <v>328</v>
      </c>
      <c r="G111" s="128" t="s">
        <v>79</v>
      </c>
      <c r="H111" s="128" t="s">
        <v>80</v>
      </c>
      <c r="I111" s="128" t="s">
        <v>79</v>
      </c>
      <c r="J111" s="127" t="s">
        <v>97</v>
      </c>
      <c r="K111" s="127">
        <v>41.0590611692718</v>
      </c>
      <c r="L111" s="127">
        <v>-80.629427780609703</v>
      </c>
      <c r="M111" s="129">
        <v>1.75</v>
      </c>
      <c r="N111" s="128" t="s">
        <v>643</v>
      </c>
    </row>
    <row r="112" spans="2:14" x14ac:dyDescent="0.25">
      <c r="B112" s="139" t="s">
        <v>459</v>
      </c>
      <c r="C112" s="126">
        <v>4</v>
      </c>
      <c r="D112" s="127" t="s">
        <v>437</v>
      </c>
      <c r="E112" s="125" t="s">
        <v>458</v>
      </c>
      <c r="F112" s="128" t="s">
        <v>328</v>
      </c>
      <c r="G112" s="128" t="s">
        <v>79</v>
      </c>
      <c r="H112" s="128" t="s">
        <v>80</v>
      </c>
      <c r="I112" s="128" t="s">
        <v>79</v>
      </c>
      <c r="J112" s="127" t="s">
        <v>82</v>
      </c>
      <c r="K112" s="127">
        <v>41.091737274329297</v>
      </c>
      <c r="L112" s="127">
        <v>-80.650518486999601</v>
      </c>
      <c r="M112" s="129">
        <v>5.25</v>
      </c>
      <c r="N112" s="128" t="s">
        <v>644</v>
      </c>
    </row>
    <row r="113" spans="2:14" x14ac:dyDescent="0.25">
      <c r="B113" s="125" t="s">
        <v>460</v>
      </c>
      <c r="C113" s="126">
        <v>4</v>
      </c>
      <c r="D113" s="127" t="s">
        <v>437</v>
      </c>
      <c r="E113" s="125" t="s">
        <v>458</v>
      </c>
      <c r="F113" s="128" t="s">
        <v>328</v>
      </c>
      <c r="G113" s="128" t="s">
        <v>79</v>
      </c>
      <c r="H113" s="128" t="s">
        <v>80</v>
      </c>
      <c r="I113" s="128" t="s">
        <v>79</v>
      </c>
      <c r="J113" s="127" t="s">
        <v>84</v>
      </c>
      <c r="K113" s="127">
        <v>41.0821790747585</v>
      </c>
      <c r="L113" s="127">
        <v>-80.645561764739895</v>
      </c>
      <c r="M113" s="129">
        <v>1.25</v>
      </c>
      <c r="N113" s="128" t="s">
        <v>645</v>
      </c>
    </row>
    <row r="114" spans="2:14" x14ac:dyDescent="0.25">
      <c r="B114" s="125" t="s">
        <v>461</v>
      </c>
      <c r="C114" s="126">
        <v>4</v>
      </c>
      <c r="D114" s="127" t="s">
        <v>437</v>
      </c>
      <c r="E114" s="125" t="s">
        <v>458</v>
      </c>
      <c r="F114" s="128" t="s">
        <v>328</v>
      </c>
      <c r="G114" s="128" t="s">
        <v>79</v>
      </c>
      <c r="H114" s="128" t="s">
        <v>80</v>
      </c>
      <c r="I114" s="128" t="s">
        <v>79</v>
      </c>
      <c r="J114" s="127" t="s">
        <v>97</v>
      </c>
      <c r="K114" s="127">
        <v>41.081952636929699</v>
      </c>
      <c r="L114" s="127">
        <v>-80.644832203888399</v>
      </c>
      <c r="M114" s="129">
        <v>0.5</v>
      </c>
      <c r="N114" s="128" t="s">
        <v>646</v>
      </c>
    </row>
    <row r="115" spans="2:14" x14ac:dyDescent="0.25">
      <c r="B115" s="139" t="s">
        <v>463</v>
      </c>
      <c r="C115" s="126">
        <v>4</v>
      </c>
      <c r="D115" s="127" t="s">
        <v>437</v>
      </c>
      <c r="E115" s="125" t="s">
        <v>462</v>
      </c>
      <c r="F115" s="128" t="s">
        <v>328</v>
      </c>
      <c r="G115" s="128" t="s">
        <v>79</v>
      </c>
      <c r="H115" s="128" t="s">
        <v>80</v>
      </c>
      <c r="I115" s="128" t="s">
        <v>79</v>
      </c>
      <c r="J115" s="127" t="s">
        <v>82</v>
      </c>
      <c r="K115" s="127">
        <v>40.987096404802998</v>
      </c>
      <c r="L115" s="127">
        <v>-80.632434572982902</v>
      </c>
      <c r="M115" s="129">
        <v>3.25</v>
      </c>
      <c r="N115" s="128" t="s">
        <v>647</v>
      </c>
    </row>
    <row r="116" spans="2:14" x14ac:dyDescent="0.25">
      <c r="B116" s="139" t="s">
        <v>464</v>
      </c>
      <c r="C116" s="126">
        <v>4</v>
      </c>
      <c r="D116" s="127" t="s">
        <v>437</v>
      </c>
      <c r="E116" s="125" t="s">
        <v>462</v>
      </c>
      <c r="F116" s="128" t="s">
        <v>328</v>
      </c>
      <c r="G116" s="128" t="s">
        <v>79</v>
      </c>
      <c r="H116" s="128" t="s">
        <v>80</v>
      </c>
      <c r="I116" s="128" t="s">
        <v>79</v>
      </c>
      <c r="J116" s="127" t="s">
        <v>84</v>
      </c>
      <c r="K116" s="127">
        <v>40.988475410061596</v>
      </c>
      <c r="L116" s="127">
        <v>-80.6319839618684</v>
      </c>
      <c r="M116" s="129">
        <v>2.25</v>
      </c>
      <c r="N116" s="128" t="s">
        <v>648</v>
      </c>
    </row>
    <row r="117" spans="2:14" x14ac:dyDescent="0.25">
      <c r="B117" s="125" t="s">
        <v>465</v>
      </c>
      <c r="C117" s="126">
        <v>4</v>
      </c>
      <c r="D117" s="127" t="s">
        <v>437</v>
      </c>
      <c r="E117" s="125" t="s">
        <v>462</v>
      </c>
      <c r="F117" s="128" t="s">
        <v>328</v>
      </c>
      <c r="G117" s="128" t="s">
        <v>79</v>
      </c>
      <c r="H117" s="128" t="s">
        <v>80</v>
      </c>
      <c r="I117" s="128" t="s">
        <v>79</v>
      </c>
      <c r="J117" s="127" t="s">
        <v>97</v>
      </c>
      <c r="K117" s="127">
        <v>40.988345832798501</v>
      </c>
      <c r="L117" s="127">
        <v>-80.630825247574094</v>
      </c>
      <c r="M117" s="129">
        <v>1.25</v>
      </c>
      <c r="N117" s="128" t="s">
        <v>649</v>
      </c>
    </row>
    <row r="118" spans="2:14" x14ac:dyDescent="0.25">
      <c r="B118" s="139" t="s">
        <v>466</v>
      </c>
      <c r="C118" s="126">
        <v>4</v>
      </c>
      <c r="D118" s="127" t="s">
        <v>437</v>
      </c>
      <c r="E118" s="125" t="s">
        <v>462</v>
      </c>
      <c r="F118" s="128" t="s">
        <v>328</v>
      </c>
      <c r="G118" s="128" t="s">
        <v>79</v>
      </c>
      <c r="H118" s="128" t="s">
        <v>80</v>
      </c>
      <c r="I118" s="128" t="s">
        <v>79</v>
      </c>
      <c r="J118" s="127" t="s">
        <v>98</v>
      </c>
      <c r="K118" s="127">
        <v>40.986904268573198</v>
      </c>
      <c r="L118" s="127">
        <v>-80.631093468475598</v>
      </c>
      <c r="M118" s="129">
        <v>3.75</v>
      </c>
      <c r="N118" s="128" t="s">
        <v>650</v>
      </c>
    </row>
    <row r="119" spans="2:14" x14ac:dyDescent="0.25">
      <c r="B119" s="125" t="s">
        <v>467</v>
      </c>
      <c r="C119" s="126">
        <v>4</v>
      </c>
      <c r="D119" s="127" t="s">
        <v>437</v>
      </c>
      <c r="E119" s="125" t="s">
        <v>462</v>
      </c>
      <c r="F119" s="128" t="s">
        <v>328</v>
      </c>
      <c r="G119" s="128" t="s">
        <v>79</v>
      </c>
      <c r="H119" s="128" t="s">
        <v>80</v>
      </c>
      <c r="I119" s="128" t="s">
        <v>79</v>
      </c>
      <c r="J119" s="127" t="s">
        <v>99</v>
      </c>
      <c r="K119" s="127">
        <v>40.985559860053201</v>
      </c>
      <c r="L119" s="127">
        <v>-80.631308045196803</v>
      </c>
      <c r="M119" s="129">
        <v>3</v>
      </c>
      <c r="N119" s="128" t="s">
        <v>651</v>
      </c>
    </row>
    <row r="120" spans="2:14" x14ac:dyDescent="0.25">
      <c r="B120" s="139" t="s">
        <v>469</v>
      </c>
      <c r="C120" s="126">
        <v>4</v>
      </c>
      <c r="D120" s="127" t="s">
        <v>437</v>
      </c>
      <c r="E120" s="125" t="s">
        <v>468</v>
      </c>
      <c r="F120" s="128" t="s">
        <v>328</v>
      </c>
      <c r="G120" s="128" t="s">
        <v>79</v>
      </c>
      <c r="H120" s="128" t="s">
        <v>80</v>
      </c>
      <c r="I120" s="128" t="s">
        <v>79</v>
      </c>
      <c r="J120" s="127" t="s">
        <v>82</v>
      </c>
      <c r="K120" s="127">
        <v>41.023916035554301</v>
      </c>
      <c r="L120" s="127">
        <v>-80.738089088821894</v>
      </c>
      <c r="M120" s="129">
        <v>3.5</v>
      </c>
      <c r="N120" s="128" t="s">
        <v>652</v>
      </c>
    </row>
    <row r="121" spans="2:14" x14ac:dyDescent="0.25">
      <c r="B121" s="125" t="s">
        <v>470</v>
      </c>
      <c r="C121" s="126">
        <v>4</v>
      </c>
      <c r="D121" s="127" t="s">
        <v>437</v>
      </c>
      <c r="E121" s="125" t="s">
        <v>468</v>
      </c>
      <c r="F121" s="128" t="s">
        <v>328</v>
      </c>
      <c r="G121" s="128" t="s">
        <v>79</v>
      </c>
      <c r="H121" s="128" t="s">
        <v>80</v>
      </c>
      <c r="I121" s="128" t="s">
        <v>79</v>
      </c>
      <c r="J121" s="127" t="s">
        <v>84</v>
      </c>
      <c r="K121" s="127">
        <v>41.022750458051803</v>
      </c>
      <c r="L121" s="127">
        <v>-80.738711361313193</v>
      </c>
      <c r="M121" s="129">
        <v>1.5</v>
      </c>
      <c r="N121" s="128" t="s">
        <v>653</v>
      </c>
    </row>
    <row r="122" spans="2:14" x14ac:dyDescent="0.25">
      <c r="B122" s="139" t="s">
        <v>471</v>
      </c>
      <c r="C122" s="126">
        <v>4</v>
      </c>
      <c r="D122" s="127" t="s">
        <v>437</v>
      </c>
      <c r="E122" s="125" t="s">
        <v>468</v>
      </c>
      <c r="F122" s="128" t="s">
        <v>328</v>
      </c>
      <c r="G122" s="128" t="s">
        <v>79</v>
      </c>
      <c r="H122" s="128" t="s">
        <v>80</v>
      </c>
      <c r="I122" s="128" t="s">
        <v>79</v>
      </c>
      <c r="J122" s="127" t="s">
        <v>97</v>
      </c>
      <c r="K122" s="127">
        <v>41.025453918748099</v>
      </c>
      <c r="L122" s="127">
        <v>-80.7407605690005</v>
      </c>
      <c r="M122" s="129">
        <v>3.5</v>
      </c>
      <c r="N122" s="128" t="s">
        <v>654</v>
      </c>
    </row>
    <row r="123" spans="2:14" x14ac:dyDescent="0.25">
      <c r="B123" s="139" t="s">
        <v>472</v>
      </c>
      <c r="C123" s="126">
        <v>4</v>
      </c>
      <c r="D123" s="127" t="s">
        <v>437</v>
      </c>
      <c r="E123" s="125" t="s">
        <v>468</v>
      </c>
      <c r="F123" s="128" t="s">
        <v>328</v>
      </c>
      <c r="G123" s="128" t="s">
        <v>79</v>
      </c>
      <c r="H123" s="128" t="s">
        <v>80</v>
      </c>
      <c r="I123" s="128" t="s">
        <v>79</v>
      </c>
      <c r="J123" s="127" t="s">
        <v>98</v>
      </c>
      <c r="K123" s="127">
        <v>41.026684199444901</v>
      </c>
      <c r="L123" s="127">
        <v>-80.740234856033595</v>
      </c>
      <c r="M123" s="129">
        <v>2</v>
      </c>
      <c r="N123" s="128" t="s">
        <v>655</v>
      </c>
    </row>
    <row r="124" spans="2:14" x14ac:dyDescent="0.25">
      <c r="B124" s="139" t="s">
        <v>474</v>
      </c>
      <c r="C124" s="126">
        <v>4</v>
      </c>
      <c r="D124" s="127" t="s">
        <v>437</v>
      </c>
      <c r="E124" s="125" t="s">
        <v>473</v>
      </c>
      <c r="F124" s="128" t="s">
        <v>328</v>
      </c>
      <c r="G124" s="128" t="s">
        <v>79</v>
      </c>
      <c r="H124" s="128" t="s">
        <v>80</v>
      </c>
      <c r="I124" s="128" t="s">
        <v>79</v>
      </c>
      <c r="J124" s="127" t="s">
        <v>82</v>
      </c>
      <c r="K124" s="127">
        <v>40.928747419901597</v>
      </c>
      <c r="L124" s="127">
        <v>-80.721294758163594</v>
      </c>
      <c r="M124" s="129">
        <v>2</v>
      </c>
      <c r="N124" s="128" t="s">
        <v>656</v>
      </c>
    </row>
    <row r="125" spans="2:14" x14ac:dyDescent="0.25">
      <c r="B125" s="125" t="s">
        <v>475</v>
      </c>
      <c r="C125" s="126">
        <v>4</v>
      </c>
      <c r="D125" s="127" t="s">
        <v>437</v>
      </c>
      <c r="E125" s="125" t="s">
        <v>473</v>
      </c>
      <c r="F125" s="128" t="s">
        <v>328</v>
      </c>
      <c r="G125" s="128" t="s">
        <v>79</v>
      </c>
      <c r="H125" s="128" t="s">
        <v>80</v>
      </c>
      <c r="I125" s="128" t="s">
        <v>79</v>
      </c>
      <c r="J125" s="127" t="s">
        <v>84</v>
      </c>
      <c r="K125" s="127">
        <v>40.929582322577097</v>
      </c>
      <c r="L125" s="127">
        <v>-80.720693943344301</v>
      </c>
      <c r="M125" s="129">
        <v>1</v>
      </c>
      <c r="N125" s="128" t="s">
        <v>657</v>
      </c>
    </row>
    <row r="126" spans="2:14" x14ac:dyDescent="0.25">
      <c r="B126" s="139" t="s">
        <v>476</v>
      </c>
      <c r="C126" s="126">
        <v>4</v>
      </c>
      <c r="D126" s="127" t="s">
        <v>437</v>
      </c>
      <c r="E126" s="125" t="s">
        <v>473</v>
      </c>
      <c r="F126" s="128" t="s">
        <v>328</v>
      </c>
      <c r="G126" s="128" t="s">
        <v>79</v>
      </c>
      <c r="H126" s="128" t="s">
        <v>80</v>
      </c>
      <c r="I126" s="128" t="s">
        <v>79</v>
      </c>
      <c r="J126" s="127" t="s">
        <v>97</v>
      </c>
      <c r="K126" s="127">
        <v>40.928431288950698</v>
      </c>
      <c r="L126" s="127">
        <v>-80.719760534607104</v>
      </c>
      <c r="M126" s="129">
        <v>1.75</v>
      </c>
      <c r="N126" s="128" t="s">
        <v>658</v>
      </c>
    </row>
    <row r="127" spans="2:14" x14ac:dyDescent="0.25">
      <c r="B127" s="125" t="s">
        <v>477</v>
      </c>
      <c r="C127" s="126">
        <v>4</v>
      </c>
      <c r="D127" s="127" t="s">
        <v>437</v>
      </c>
      <c r="E127" s="125" t="s">
        <v>473</v>
      </c>
      <c r="F127" s="128" t="s">
        <v>328</v>
      </c>
      <c r="G127" s="128" t="s">
        <v>79</v>
      </c>
      <c r="H127" s="128" t="s">
        <v>80</v>
      </c>
      <c r="I127" s="128" t="s">
        <v>79</v>
      </c>
      <c r="J127" s="127" t="s">
        <v>98</v>
      </c>
      <c r="K127" s="127">
        <v>40.9275396294017</v>
      </c>
      <c r="L127" s="127">
        <v>-80.720275518738006</v>
      </c>
      <c r="M127" s="129">
        <v>0.75</v>
      </c>
      <c r="N127" s="128" t="s">
        <v>659</v>
      </c>
    </row>
    <row r="128" spans="2:14" x14ac:dyDescent="0.25">
      <c r="B128" s="139" t="s">
        <v>479</v>
      </c>
      <c r="C128" s="126">
        <v>4</v>
      </c>
      <c r="D128" s="127" t="s">
        <v>437</v>
      </c>
      <c r="E128" s="125" t="s">
        <v>478</v>
      </c>
      <c r="F128" s="128" t="s">
        <v>328</v>
      </c>
      <c r="G128" s="128" t="s">
        <v>79</v>
      </c>
      <c r="H128" s="128" t="s">
        <v>80</v>
      </c>
      <c r="I128" s="128" t="s">
        <v>79</v>
      </c>
      <c r="J128" s="127" t="s">
        <v>82</v>
      </c>
      <c r="K128" s="127">
        <v>41.099012037658099</v>
      </c>
      <c r="L128" s="127">
        <v>-80.752678469803001</v>
      </c>
      <c r="M128" s="129">
        <v>0.75</v>
      </c>
      <c r="N128" s="128" t="s">
        <v>660</v>
      </c>
    </row>
    <row r="129" spans="2:14" x14ac:dyDescent="0.25">
      <c r="B129" s="139" t="s">
        <v>480</v>
      </c>
      <c r="C129" s="126">
        <v>4</v>
      </c>
      <c r="D129" s="127" t="s">
        <v>437</v>
      </c>
      <c r="E129" s="125" t="s">
        <v>478</v>
      </c>
      <c r="F129" s="128" t="s">
        <v>328</v>
      </c>
      <c r="G129" s="128" t="s">
        <v>79</v>
      </c>
      <c r="H129" s="128" t="s">
        <v>80</v>
      </c>
      <c r="I129" s="128" t="s">
        <v>79</v>
      </c>
      <c r="J129" s="127" t="s">
        <v>84</v>
      </c>
      <c r="K129" s="127">
        <v>41.100289452029898</v>
      </c>
      <c r="L129" s="127">
        <v>-80.753815726425202</v>
      </c>
      <c r="M129" s="129">
        <v>4.5</v>
      </c>
      <c r="N129" s="128" t="s">
        <v>661</v>
      </c>
    </row>
    <row r="130" spans="2:14" x14ac:dyDescent="0.25">
      <c r="B130" s="139" t="s">
        <v>481</v>
      </c>
      <c r="C130" s="126">
        <v>4</v>
      </c>
      <c r="D130" s="127" t="s">
        <v>437</v>
      </c>
      <c r="E130" s="125" t="s">
        <v>478</v>
      </c>
      <c r="F130" s="128" t="s">
        <v>328</v>
      </c>
      <c r="G130" s="128" t="s">
        <v>79</v>
      </c>
      <c r="H130" s="128" t="s">
        <v>80</v>
      </c>
      <c r="I130" s="128" t="s">
        <v>79</v>
      </c>
      <c r="J130" s="127" t="s">
        <v>97</v>
      </c>
      <c r="K130" s="127">
        <v>41.100160094743103</v>
      </c>
      <c r="L130" s="127">
        <v>-80.751938180114905</v>
      </c>
      <c r="M130" s="129">
        <v>1</v>
      </c>
      <c r="N130" s="128" t="s">
        <v>662</v>
      </c>
    </row>
    <row r="131" spans="2:14" x14ac:dyDescent="0.25">
      <c r="B131" s="139" t="s">
        <v>482</v>
      </c>
      <c r="C131" s="126">
        <v>4</v>
      </c>
      <c r="D131" s="127" t="s">
        <v>437</v>
      </c>
      <c r="E131" s="125" t="s">
        <v>478</v>
      </c>
      <c r="F131" s="128" t="s">
        <v>328</v>
      </c>
      <c r="G131" s="128" t="s">
        <v>79</v>
      </c>
      <c r="H131" s="128" t="s">
        <v>80</v>
      </c>
      <c r="I131" s="128" t="s">
        <v>79</v>
      </c>
      <c r="J131" s="127" t="s">
        <v>98</v>
      </c>
      <c r="K131" s="127">
        <v>41.099214161839797</v>
      </c>
      <c r="L131" s="127">
        <v>-80.751466111328298</v>
      </c>
      <c r="M131" s="129">
        <v>1.75</v>
      </c>
      <c r="N131" s="128" t="s">
        <v>663</v>
      </c>
    </row>
    <row r="132" spans="2:14" x14ac:dyDescent="0.25">
      <c r="B132" s="139" t="s">
        <v>485</v>
      </c>
      <c r="C132" s="126">
        <v>4</v>
      </c>
      <c r="D132" s="127" t="s">
        <v>483</v>
      </c>
      <c r="E132" s="125" t="s">
        <v>484</v>
      </c>
      <c r="F132" s="128" t="s">
        <v>328</v>
      </c>
      <c r="G132" s="128" t="s">
        <v>79</v>
      </c>
      <c r="H132" s="128" t="s">
        <v>80</v>
      </c>
      <c r="I132" s="128" t="s">
        <v>79</v>
      </c>
      <c r="J132" s="127" t="s">
        <v>82</v>
      </c>
      <c r="K132" s="127">
        <v>41.106323266697302</v>
      </c>
      <c r="L132" s="127">
        <v>-81.1578825227203</v>
      </c>
      <c r="M132" s="129">
        <v>1.25</v>
      </c>
      <c r="N132" s="128" t="s">
        <v>664</v>
      </c>
    </row>
    <row r="133" spans="2:14" x14ac:dyDescent="0.25">
      <c r="B133" s="139" t="s">
        <v>486</v>
      </c>
      <c r="C133" s="126">
        <v>4</v>
      </c>
      <c r="D133" s="127" t="s">
        <v>483</v>
      </c>
      <c r="E133" s="125" t="s">
        <v>484</v>
      </c>
      <c r="F133" s="128" t="s">
        <v>328</v>
      </c>
      <c r="G133" s="128" t="s">
        <v>79</v>
      </c>
      <c r="H133" s="128" t="s">
        <v>80</v>
      </c>
      <c r="I133" s="128" t="s">
        <v>79</v>
      </c>
      <c r="J133" s="127" t="s">
        <v>84</v>
      </c>
      <c r="K133" s="127">
        <v>41.106654713127597</v>
      </c>
      <c r="L133" s="127">
        <v>-81.156122993606701</v>
      </c>
      <c r="M133" s="129">
        <v>4.5</v>
      </c>
      <c r="N133" s="128" t="s">
        <v>665</v>
      </c>
    </row>
    <row r="134" spans="2:14" x14ac:dyDescent="0.25">
      <c r="B134" s="125" t="s">
        <v>488</v>
      </c>
      <c r="C134" s="126">
        <v>4</v>
      </c>
      <c r="D134" s="127" t="s">
        <v>483</v>
      </c>
      <c r="E134" s="125" t="s">
        <v>487</v>
      </c>
      <c r="F134" s="128" t="s">
        <v>328</v>
      </c>
      <c r="G134" s="128" t="s">
        <v>79</v>
      </c>
      <c r="H134" s="128" t="s">
        <v>80</v>
      </c>
      <c r="I134" s="128" t="s">
        <v>79</v>
      </c>
      <c r="J134" s="127" t="s">
        <v>82</v>
      </c>
      <c r="K134" s="127">
        <v>41.107977923153598</v>
      </c>
      <c r="L134" s="127">
        <v>-81.348337911605896</v>
      </c>
      <c r="M134" s="129">
        <v>1.5</v>
      </c>
      <c r="N134" s="128" t="s">
        <v>666</v>
      </c>
    </row>
    <row r="135" spans="2:14" x14ac:dyDescent="0.25">
      <c r="B135" s="139" t="s">
        <v>489</v>
      </c>
      <c r="C135" s="126">
        <v>4</v>
      </c>
      <c r="D135" s="127" t="s">
        <v>483</v>
      </c>
      <c r="E135" s="125" t="s">
        <v>487</v>
      </c>
      <c r="F135" s="128" t="s">
        <v>328</v>
      </c>
      <c r="G135" s="128" t="s">
        <v>79</v>
      </c>
      <c r="H135" s="128" t="s">
        <v>80</v>
      </c>
      <c r="I135" s="128" t="s">
        <v>79</v>
      </c>
      <c r="J135" s="127" t="s">
        <v>84</v>
      </c>
      <c r="K135" s="127">
        <v>41.108050677996999</v>
      </c>
      <c r="L135" s="127">
        <v>-81.346868061065805</v>
      </c>
      <c r="M135" s="129">
        <v>1.65</v>
      </c>
      <c r="N135" s="128" t="s">
        <v>667</v>
      </c>
    </row>
    <row r="136" spans="2:14" x14ac:dyDescent="0.25">
      <c r="B136" s="125" t="s">
        <v>490</v>
      </c>
      <c r="C136" s="126">
        <v>4</v>
      </c>
      <c r="D136" s="127" t="s">
        <v>483</v>
      </c>
      <c r="E136" s="125" t="s">
        <v>487</v>
      </c>
      <c r="F136" s="128" t="s">
        <v>328</v>
      </c>
      <c r="G136" s="128" t="s">
        <v>79</v>
      </c>
      <c r="H136" s="128" t="s">
        <v>80</v>
      </c>
      <c r="I136" s="128" t="s">
        <v>79</v>
      </c>
      <c r="J136" s="127" t="s">
        <v>97</v>
      </c>
      <c r="K136" s="127">
        <v>41.106846170764598</v>
      </c>
      <c r="L136" s="127">
        <v>-81.346717857361</v>
      </c>
      <c r="M136" s="129">
        <v>1.25</v>
      </c>
      <c r="N136" s="128" t="s">
        <v>668</v>
      </c>
    </row>
    <row r="137" spans="2:14" x14ac:dyDescent="0.25">
      <c r="B137" s="139" t="s">
        <v>491</v>
      </c>
      <c r="C137" s="126">
        <v>4</v>
      </c>
      <c r="D137" s="127" t="s">
        <v>483</v>
      </c>
      <c r="E137" s="125" t="s">
        <v>487</v>
      </c>
      <c r="F137" s="128" t="s">
        <v>328</v>
      </c>
      <c r="G137" s="128" t="s">
        <v>79</v>
      </c>
      <c r="H137" s="128" t="s">
        <v>80</v>
      </c>
      <c r="I137" s="128" t="s">
        <v>79</v>
      </c>
      <c r="J137" s="127" t="s">
        <v>98</v>
      </c>
      <c r="K137" s="127">
        <v>41.1068946748385</v>
      </c>
      <c r="L137" s="127">
        <v>-81.347919486999601</v>
      </c>
      <c r="M137" s="129">
        <v>1.2</v>
      </c>
      <c r="N137" s="128" t="s">
        <v>669</v>
      </c>
    </row>
    <row r="138" spans="2:14" x14ac:dyDescent="0.25">
      <c r="B138" s="125" t="s">
        <v>493</v>
      </c>
      <c r="C138" s="126">
        <v>4</v>
      </c>
      <c r="D138" s="127" t="s">
        <v>483</v>
      </c>
      <c r="E138" s="125" t="s">
        <v>492</v>
      </c>
      <c r="F138" s="128" t="s">
        <v>328</v>
      </c>
      <c r="G138" s="128" t="s">
        <v>79</v>
      </c>
      <c r="H138" s="128" t="s">
        <v>80</v>
      </c>
      <c r="I138" s="128" t="s">
        <v>79</v>
      </c>
      <c r="J138" s="127" t="s">
        <v>82</v>
      </c>
      <c r="K138" s="127">
        <v>41.109919731461702</v>
      </c>
      <c r="L138" s="127">
        <v>-81.242994927475095</v>
      </c>
      <c r="M138" s="129">
        <v>0.7</v>
      </c>
      <c r="N138" s="128" t="s">
        <v>670</v>
      </c>
    </row>
    <row r="139" spans="2:14" x14ac:dyDescent="0.25">
      <c r="B139" s="139" t="s">
        <v>494</v>
      </c>
      <c r="C139" s="126">
        <v>4</v>
      </c>
      <c r="D139" s="127" t="s">
        <v>483</v>
      </c>
      <c r="E139" s="125" t="s">
        <v>492</v>
      </c>
      <c r="F139" s="128" t="s">
        <v>328</v>
      </c>
      <c r="G139" s="128" t="s">
        <v>79</v>
      </c>
      <c r="H139" s="128" t="s">
        <v>80</v>
      </c>
      <c r="I139" s="128" t="s">
        <v>79</v>
      </c>
      <c r="J139" s="127" t="s">
        <v>84</v>
      </c>
      <c r="K139" s="127">
        <v>41.109782309490598</v>
      </c>
      <c r="L139" s="127">
        <v>-81.241750382492299</v>
      </c>
      <c r="M139" s="129">
        <v>1.1000000000000001</v>
      </c>
      <c r="N139" s="128" t="s">
        <v>671</v>
      </c>
    </row>
    <row r="140" spans="2:14" x14ac:dyDescent="0.25">
      <c r="B140" s="125" t="s">
        <v>495</v>
      </c>
      <c r="C140" s="126">
        <v>4</v>
      </c>
      <c r="D140" s="127" t="s">
        <v>483</v>
      </c>
      <c r="E140" s="125" t="s">
        <v>492</v>
      </c>
      <c r="F140" s="128" t="s">
        <v>328</v>
      </c>
      <c r="G140" s="128" t="s">
        <v>79</v>
      </c>
      <c r="H140" s="128" t="s">
        <v>80</v>
      </c>
      <c r="I140" s="128" t="s">
        <v>79</v>
      </c>
      <c r="J140" s="127" t="s">
        <v>97</v>
      </c>
      <c r="K140" s="127">
        <v>41.1089901066374</v>
      </c>
      <c r="L140" s="127">
        <v>-81.240183972427701</v>
      </c>
      <c r="M140" s="129">
        <v>0.4</v>
      </c>
      <c r="N140" s="128" t="s">
        <v>672</v>
      </c>
    </row>
    <row r="141" spans="2:14" x14ac:dyDescent="0.25">
      <c r="B141" s="139" t="s">
        <v>496</v>
      </c>
      <c r="C141" s="126">
        <v>4</v>
      </c>
      <c r="D141" s="127" t="s">
        <v>483</v>
      </c>
      <c r="E141" s="125" t="s">
        <v>492</v>
      </c>
      <c r="F141" s="128" t="s">
        <v>328</v>
      </c>
      <c r="G141" s="128" t="s">
        <v>79</v>
      </c>
      <c r="H141" s="128" t="s">
        <v>80</v>
      </c>
      <c r="I141" s="128" t="s">
        <v>79</v>
      </c>
      <c r="J141" s="127" t="s">
        <v>98</v>
      </c>
      <c r="K141" s="127">
        <v>41.108860766488398</v>
      </c>
      <c r="L141" s="127">
        <v>-81.241782569000407</v>
      </c>
      <c r="M141" s="129">
        <v>1</v>
      </c>
      <c r="N141" s="128" t="s">
        <v>673</v>
      </c>
    </row>
    <row r="142" spans="2:14" x14ac:dyDescent="0.25">
      <c r="B142" s="125" t="s">
        <v>497</v>
      </c>
      <c r="C142" s="126">
        <v>4</v>
      </c>
      <c r="D142" s="127" t="s">
        <v>483</v>
      </c>
      <c r="E142" s="125" t="s">
        <v>492</v>
      </c>
      <c r="F142" s="128" t="s">
        <v>328</v>
      </c>
      <c r="G142" s="128" t="s">
        <v>79</v>
      </c>
      <c r="H142" s="128" t="s">
        <v>80</v>
      </c>
      <c r="I142" s="128" t="s">
        <v>79</v>
      </c>
      <c r="J142" s="127" t="s">
        <v>99</v>
      </c>
      <c r="K142" s="127">
        <v>41.109224535008103</v>
      </c>
      <c r="L142" s="127">
        <v>-81.243230961868406</v>
      </c>
      <c r="M142" s="129">
        <v>0.6</v>
      </c>
      <c r="N142" s="128" t="s">
        <v>674</v>
      </c>
    </row>
    <row r="143" spans="2:14" x14ac:dyDescent="0.25">
      <c r="B143" s="125" t="s">
        <v>500</v>
      </c>
      <c r="C143" s="126">
        <v>4</v>
      </c>
      <c r="D143" s="127" t="s">
        <v>498</v>
      </c>
      <c r="E143" s="125" t="s">
        <v>499</v>
      </c>
      <c r="F143" s="128" t="s">
        <v>328</v>
      </c>
      <c r="G143" s="128" t="s">
        <v>79</v>
      </c>
      <c r="H143" s="128" t="s">
        <v>80</v>
      </c>
      <c r="I143" s="128" t="s">
        <v>79</v>
      </c>
      <c r="J143" s="131" t="s">
        <v>82</v>
      </c>
      <c r="K143" s="131">
        <v>41.228173720761802</v>
      </c>
      <c r="L143" s="131">
        <v>-81.630303848129103</v>
      </c>
      <c r="M143" s="132">
        <v>2.5</v>
      </c>
      <c r="N143" s="128" t="s">
        <v>675</v>
      </c>
    </row>
    <row r="144" spans="2:14" x14ac:dyDescent="0.25">
      <c r="B144" s="139" t="s">
        <v>501</v>
      </c>
      <c r="C144" s="126">
        <v>4</v>
      </c>
      <c r="D144" s="127" t="s">
        <v>498</v>
      </c>
      <c r="E144" s="125" t="s">
        <v>499</v>
      </c>
      <c r="F144" s="128" t="s">
        <v>328</v>
      </c>
      <c r="G144" s="128" t="s">
        <v>79</v>
      </c>
      <c r="H144" s="128" t="s">
        <v>80</v>
      </c>
      <c r="I144" s="128" t="s">
        <v>79</v>
      </c>
      <c r="J144" s="127" t="s">
        <v>84</v>
      </c>
      <c r="K144" s="127">
        <v>41.229408275321298</v>
      </c>
      <c r="L144" s="127">
        <v>-81.628909099441501</v>
      </c>
      <c r="M144" s="129">
        <v>3.75</v>
      </c>
      <c r="N144" s="128" t="s">
        <v>676</v>
      </c>
    </row>
    <row r="145" spans="2:14" x14ac:dyDescent="0.25">
      <c r="B145" s="125" t="s">
        <v>502</v>
      </c>
      <c r="C145" s="126">
        <v>4</v>
      </c>
      <c r="D145" s="127" t="s">
        <v>498</v>
      </c>
      <c r="E145" s="125" t="s">
        <v>499</v>
      </c>
      <c r="F145" s="128" t="s">
        <v>328</v>
      </c>
      <c r="G145" s="128" t="s">
        <v>79</v>
      </c>
      <c r="H145" s="128" t="s">
        <v>80</v>
      </c>
      <c r="I145" s="128" t="s">
        <v>79</v>
      </c>
      <c r="J145" s="127" t="s">
        <v>97</v>
      </c>
      <c r="K145" s="127">
        <v>41.230715425329002</v>
      </c>
      <c r="L145" s="127">
        <v>-81.628522861343399</v>
      </c>
      <c r="M145" s="129">
        <v>2</v>
      </c>
      <c r="N145" s="128" t="s">
        <v>677</v>
      </c>
    </row>
    <row r="146" spans="2:14" x14ac:dyDescent="0.25">
      <c r="B146" s="139" t="s">
        <v>503</v>
      </c>
      <c r="C146" s="126">
        <v>4</v>
      </c>
      <c r="D146" s="127" t="s">
        <v>498</v>
      </c>
      <c r="E146" s="125" t="s">
        <v>499</v>
      </c>
      <c r="F146" s="128" t="s">
        <v>328</v>
      </c>
      <c r="G146" s="128" t="s">
        <v>79</v>
      </c>
      <c r="H146" s="128" t="s">
        <v>79</v>
      </c>
      <c r="I146" s="128" t="s">
        <v>79</v>
      </c>
      <c r="J146" s="127" t="s">
        <v>98</v>
      </c>
      <c r="K146" s="127">
        <v>41.230562118964897</v>
      </c>
      <c r="L146" s="127">
        <v>-81.626301992279295</v>
      </c>
      <c r="M146" s="129">
        <v>8.5</v>
      </c>
      <c r="N146" s="128" t="s">
        <v>678</v>
      </c>
    </row>
    <row r="147" spans="2:14" x14ac:dyDescent="0.25">
      <c r="B147" s="125" t="s">
        <v>505</v>
      </c>
      <c r="C147" s="126">
        <v>4</v>
      </c>
      <c r="D147" s="127" t="s">
        <v>498</v>
      </c>
      <c r="E147" s="125" t="s">
        <v>504</v>
      </c>
      <c r="F147" s="128" t="s">
        <v>328</v>
      </c>
      <c r="G147" s="128" t="s">
        <v>79</v>
      </c>
      <c r="H147" s="128" t="s">
        <v>80</v>
      </c>
      <c r="I147" s="128" t="s">
        <v>79</v>
      </c>
      <c r="J147" s="127" t="s">
        <v>82</v>
      </c>
      <c r="K147" s="127">
        <v>41.305883738544999</v>
      </c>
      <c r="L147" s="127">
        <v>-81.441457059984103</v>
      </c>
      <c r="M147" s="129">
        <v>0.5</v>
      </c>
      <c r="N147" s="128" t="s">
        <v>679</v>
      </c>
    </row>
    <row r="148" spans="2:14" x14ac:dyDescent="0.25">
      <c r="B148" s="139" t="s">
        <v>506</v>
      </c>
      <c r="C148" s="126">
        <v>4</v>
      </c>
      <c r="D148" s="127" t="s">
        <v>498</v>
      </c>
      <c r="E148" s="125" t="s">
        <v>504</v>
      </c>
      <c r="F148" s="128" t="s">
        <v>328</v>
      </c>
      <c r="G148" s="128" t="s">
        <v>79</v>
      </c>
      <c r="H148" s="128" t="s">
        <v>80</v>
      </c>
      <c r="I148" s="128" t="s">
        <v>79</v>
      </c>
      <c r="J148" s="127" t="s">
        <v>84</v>
      </c>
      <c r="K148" s="127">
        <v>41.306383423306997</v>
      </c>
      <c r="L148" s="127">
        <v>-81.439558056001701</v>
      </c>
      <c r="M148" s="129">
        <v>0.75</v>
      </c>
      <c r="N148" s="128" t="s">
        <v>680</v>
      </c>
    </row>
    <row r="149" spans="2:14" x14ac:dyDescent="0.25">
      <c r="B149" s="139" t="s">
        <v>508</v>
      </c>
      <c r="C149" s="126">
        <v>4</v>
      </c>
      <c r="D149" s="127" t="s">
        <v>498</v>
      </c>
      <c r="E149" s="125" t="s">
        <v>507</v>
      </c>
      <c r="F149" s="128" t="s">
        <v>328</v>
      </c>
      <c r="G149" s="128" t="s">
        <v>79</v>
      </c>
      <c r="H149" s="128" t="s">
        <v>80</v>
      </c>
      <c r="I149" s="128" t="s">
        <v>79</v>
      </c>
      <c r="J149" s="127" t="s">
        <v>82</v>
      </c>
      <c r="K149" s="127">
        <v>41.292153960344102</v>
      </c>
      <c r="L149" s="127">
        <v>-81.423090864978704</v>
      </c>
      <c r="M149" s="129">
        <v>3</v>
      </c>
      <c r="N149" s="128" t="s">
        <v>681</v>
      </c>
    </row>
    <row r="150" spans="2:14" x14ac:dyDescent="0.25">
      <c r="B150" s="139" t="s">
        <v>509</v>
      </c>
      <c r="C150" s="126">
        <v>4</v>
      </c>
      <c r="D150" s="127" t="s">
        <v>498</v>
      </c>
      <c r="E150" s="125" t="s">
        <v>507</v>
      </c>
      <c r="F150" s="128" t="s">
        <v>328</v>
      </c>
      <c r="G150" s="128" t="s">
        <v>79</v>
      </c>
      <c r="H150" s="128" t="s">
        <v>80</v>
      </c>
      <c r="I150" s="128" t="s">
        <v>79</v>
      </c>
      <c r="J150" s="127" t="s">
        <v>84</v>
      </c>
      <c r="K150" s="127">
        <v>41.291771054152299</v>
      </c>
      <c r="L150" s="127">
        <v>-81.424142290911902</v>
      </c>
      <c r="M150" s="129">
        <v>3</v>
      </c>
      <c r="N150" s="128" t="s">
        <v>682</v>
      </c>
    </row>
    <row r="151" spans="2:14" x14ac:dyDescent="0.25">
      <c r="B151" s="139" t="s">
        <v>511</v>
      </c>
      <c r="C151" s="126">
        <v>4</v>
      </c>
      <c r="D151" s="127" t="s">
        <v>498</v>
      </c>
      <c r="E151" s="125" t="s">
        <v>510</v>
      </c>
      <c r="F151" s="128" t="s">
        <v>328</v>
      </c>
      <c r="G151" s="128" t="s">
        <v>79</v>
      </c>
      <c r="H151" s="128" t="s">
        <v>80</v>
      </c>
      <c r="I151" s="128" t="s">
        <v>79</v>
      </c>
      <c r="J151" s="127" t="s">
        <v>82</v>
      </c>
      <c r="K151" s="127">
        <v>41.303714104150899</v>
      </c>
      <c r="L151" s="127">
        <v>-81.518969643837096</v>
      </c>
      <c r="M151" s="129">
        <v>4</v>
      </c>
      <c r="N151" s="128" t="s">
        <v>683</v>
      </c>
    </row>
    <row r="152" spans="2:14" x14ac:dyDescent="0.25">
      <c r="B152" s="125" t="s">
        <v>512</v>
      </c>
      <c r="C152" s="126">
        <v>4</v>
      </c>
      <c r="D152" s="127" t="s">
        <v>498</v>
      </c>
      <c r="E152" s="125" t="s">
        <v>510</v>
      </c>
      <c r="F152" s="128" t="s">
        <v>328</v>
      </c>
      <c r="G152" s="128" t="s">
        <v>79</v>
      </c>
      <c r="H152" s="128" t="s">
        <v>80</v>
      </c>
      <c r="I152" s="128" t="s">
        <v>79</v>
      </c>
      <c r="J152" s="127" t="s">
        <v>84</v>
      </c>
      <c r="K152" s="127">
        <v>41.3023681152346</v>
      </c>
      <c r="L152" s="127">
        <v>-81.518862355476301</v>
      </c>
      <c r="M152" s="129">
        <v>1</v>
      </c>
      <c r="N152" s="128" t="s">
        <v>684</v>
      </c>
    </row>
    <row r="153" spans="2:14" x14ac:dyDescent="0.25">
      <c r="B153" s="139" t="s">
        <v>513</v>
      </c>
      <c r="C153" s="126">
        <v>4</v>
      </c>
      <c r="D153" s="127" t="s">
        <v>498</v>
      </c>
      <c r="E153" s="125" t="s">
        <v>510</v>
      </c>
      <c r="F153" s="128" t="s">
        <v>328</v>
      </c>
      <c r="G153" s="128" t="s">
        <v>79</v>
      </c>
      <c r="H153" s="128" t="s">
        <v>80</v>
      </c>
      <c r="I153" s="128" t="s">
        <v>79</v>
      </c>
      <c r="J153" s="127" t="s">
        <v>97</v>
      </c>
      <c r="K153" s="127">
        <v>41.301594360527602</v>
      </c>
      <c r="L153" s="127">
        <v>-81.517317403083695</v>
      </c>
      <c r="M153" s="129">
        <v>3.15</v>
      </c>
      <c r="N153" s="128" t="s">
        <v>685</v>
      </c>
    </row>
    <row r="154" spans="2:14" x14ac:dyDescent="0.25">
      <c r="B154" s="139" t="s">
        <v>514</v>
      </c>
      <c r="C154" s="126">
        <v>4</v>
      </c>
      <c r="D154" s="127" t="s">
        <v>498</v>
      </c>
      <c r="E154" s="125" t="s">
        <v>510</v>
      </c>
      <c r="F154" s="128" t="s">
        <v>328</v>
      </c>
      <c r="G154" s="128" t="s">
        <v>79</v>
      </c>
      <c r="H154" s="128" t="s">
        <v>80</v>
      </c>
      <c r="I154" s="128" t="s">
        <v>79</v>
      </c>
      <c r="J154" s="127" t="s">
        <v>98</v>
      </c>
      <c r="K154" s="127">
        <v>41.303432012966603</v>
      </c>
      <c r="L154" s="127">
        <v>-81.516652215248001</v>
      </c>
      <c r="M154" s="129">
        <v>3.25</v>
      </c>
      <c r="N154" s="128" t="s">
        <v>686</v>
      </c>
    </row>
    <row r="155" spans="2:14" x14ac:dyDescent="0.25">
      <c r="B155" s="125" t="s">
        <v>118</v>
      </c>
      <c r="C155" s="126">
        <v>4</v>
      </c>
      <c r="D155" s="127" t="s">
        <v>10</v>
      </c>
      <c r="E155" s="125" t="s">
        <v>11</v>
      </c>
      <c r="F155" s="128" t="s">
        <v>328</v>
      </c>
      <c r="G155" s="128" t="s">
        <v>79</v>
      </c>
      <c r="H155" s="128" t="s">
        <v>80</v>
      </c>
      <c r="I155" s="128" t="s">
        <v>79</v>
      </c>
      <c r="J155" s="127" t="s">
        <v>82</v>
      </c>
      <c r="K155" s="127">
        <v>41.155283670549402</v>
      </c>
      <c r="L155" s="127">
        <v>-80.664069557113606</v>
      </c>
      <c r="M155" s="129">
        <v>1.5</v>
      </c>
      <c r="N155" s="128" t="s">
        <v>240</v>
      </c>
    </row>
    <row r="156" spans="2:14" x14ac:dyDescent="0.25">
      <c r="B156" s="139" t="s">
        <v>119</v>
      </c>
      <c r="C156" s="126">
        <v>4</v>
      </c>
      <c r="D156" s="127" t="s">
        <v>10</v>
      </c>
      <c r="E156" s="125" t="s">
        <v>11</v>
      </c>
      <c r="F156" s="128" t="s">
        <v>328</v>
      </c>
      <c r="G156" s="128" t="s">
        <v>79</v>
      </c>
      <c r="H156" s="128" t="s">
        <v>80</v>
      </c>
      <c r="I156" s="128" t="s">
        <v>79</v>
      </c>
      <c r="J156" s="127" t="s">
        <v>84</v>
      </c>
      <c r="K156" s="127">
        <v>41.1571900624254</v>
      </c>
      <c r="L156" s="127">
        <v>-80.663897895736696</v>
      </c>
      <c r="M156" s="129">
        <v>4</v>
      </c>
      <c r="N156" s="128" t="s">
        <v>241</v>
      </c>
    </row>
    <row r="157" spans="2:14" x14ac:dyDescent="0.25">
      <c r="B157" s="139" t="s">
        <v>120</v>
      </c>
      <c r="C157" s="126">
        <v>4</v>
      </c>
      <c r="D157" s="127" t="s">
        <v>10</v>
      </c>
      <c r="E157" s="125" t="s">
        <v>11</v>
      </c>
      <c r="F157" s="128" t="s">
        <v>328</v>
      </c>
      <c r="G157" s="128" t="s">
        <v>79</v>
      </c>
      <c r="H157" s="128" t="s">
        <v>80</v>
      </c>
      <c r="I157" s="128" t="s">
        <v>79</v>
      </c>
      <c r="J157" s="127" t="s">
        <v>97</v>
      </c>
      <c r="K157" s="127">
        <v>41.157505096422597</v>
      </c>
      <c r="L157" s="127">
        <v>-80.662331485672098</v>
      </c>
      <c r="M157" s="129">
        <v>2.5</v>
      </c>
      <c r="N157" s="128" t="s">
        <v>242</v>
      </c>
    </row>
    <row r="158" spans="2:14" x14ac:dyDescent="0.25">
      <c r="B158" s="139" t="s">
        <v>121</v>
      </c>
      <c r="C158" s="126">
        <v>4</v>
      </c>
      <c r="D158" s="127" t="s">
        <v>10</v>
      </c>
      <c r="E158" s="133" t="s">
        <v>12</v>
      </c>
      <c r="F158" s="128" t="s">
        <v>328</v>
      </c>
      <c r="G158" s="128" t="s">
        <v>79</v>
      </c>
      <c r="H158" s="128" t="s">
        <v>80</v>
      </c>
      <c r="I158" s="128" t="s">
        <v>79</v>
      </c>
      <c r="J158" s="127" t="s">
        <v>82</v>
      </c>
      <c r="K158" s="127">
        <v>41.142562753165599</v>
      </c>
      <c r="L158" s="127">
        <v>-80.720186811080893</v>
      </c>
      <c r="M158" s="129">
        <v>2.5</v>
      </c>
      <c r="N158" s="128" t="s">
        <v>243</v>
      </c>
    </row>
    <row r="159" spans="2:14" x14ac:dyDescent="0.25">
      <c r="B159" s="125" t="s">
        <v>122</v>
      </c>
      <c r="C159" s="126">
        <v>4</v>
      </c>
      <c r="D159" s="127" t="s">
        <v>10</v>
      </c>
      <c r="E159" s="133" t="s">
        <v>12</v>
      </c>
      <c r="F159" s="128" t="s">
        <v>328</v>
      </c>
      <c r="G159" s="128" t="s">
        <v>79</v>
      </c>
      <c r="H159" s="128" t="s">
        <v>80</v>
      </c>
      <c r="I159" s="128" t="s">
        <v>79</v>
      </c>
      <c r="J159" s="127" t="s">
        <v>84</v>
      </c>
      <c r="K159" s="127">
        <v>41.1418840618621</v>
      </c>
      <c r="L159" s="127">
        <v>-80.721485000244002</v>
      </c>
      <c r="M159" s="129">
        <v>2</v>
      </c>
      <c r="N159" s="128" t="s">
        <v>244</v>
      </c>
    </row>
    <row r="160" spans="2:14" x14ac:dyDescent="0.25">
      <c r="B160" s="139" t="s">
        <v>123</v>
      </c>
      <c r="C160" s="126">
        <v>4</v>
      </c>
      <c r="D160" s="127" t="s">
        <v>10</v>
      </c>
      <c r="E160" s="133" t="s">
        <v>12</v>
      </c>
      <c r="F160" s="128" t="s">
        <v>328</v>
      </c>
      <c r="G160" s="128" t="s">
        <v>79</v>
      </c>
      <c r="H160" s="128" t="s">
        <v>80</v>
      </c>
      <c r="I160" s="128" t="s">
        <v>79</v>
      </c>
      <c r="J160" s="127" t="s">
        <v>97</v>
      </c>
      <c r="K160" s="127">
        <v>41.141043767659902</v>
      </c>
      <c r="L160" s="127">
        <v>-80.720594506851199</v>
      </c>
      <c r="M160" s="129">
        <v>3</v>
      </c>
      <c r="N160" s="128" t="s">
        <v>245</v>
      </c>
    </row>
    <row r="161" spans="2:14" x14ac:dyDescent="0.25">
      <c r="B161" s="139" t="s">
        <v>124</v>
      </c>
      <c r="C161" s="126">
        <v>4</v>
      </c>
      <c r="D161" s="127" t="s">
        <v>10</v>
      </c>
      <c r="E161" s="133" t="s">
        <v>12</v>
      </c>
      <c r="F161" s="128" t="s">
        <v>328</v>
      </c>
      <c r="G161" s="128" t="s">
        <v>79</v>
      </c>
      <c r="H161" s="128" t="s">
        <v>80</v>
      </c>
      <c r="I161" s="128" t="s">
        <v>79</v>
      </c>
      <c r="J161" s="127" t="s">
        <v>98</v>
      </c>
      <c r="K161" s="127">
        <v>41.141803264810498</v>
      </c>
      <c r="L161" s="127">
        <v>-80.719124656311095</v>
      </c>
      <c r="M161" s="129">
        <v>2</v>
      </c>
      <c r="N161" s="128" t="s">
        <v>246</v>
      </c>
    </row>
    <row r="162" spans="2:14" x14ac:dyDescent="0.25">
      <c r="B162" s="139" t="s">
        <v>125</v>
      </c>
      <c r="C162" s="126">
        <v>4</v>
      </c>
      <c r="D162" s="127" t="s">
        <v>10</v>
      </c>
      <c r="E162" s="130" t="s">
        <v>13</v>
      </c>
      <c r="F162" s="128" t="s">
        <v>328</v>
      </c>
      <c r="G162" s="128" t="s">
        <v>79</v>
      </c>
      <c r="H162" s="128" t="s">
        <v>80</v>
      </c>
      <c r="I162" s="128" t="s">
        <v>79</v>
      </c>
      <c r="J162" s="127" t="s">
        <v>82</v>
      </c>
      <c r="K162" s="127">
        <v>41.272546045183603</v>
      </c>
      <c r="L162" s="127">
        <v>-80.703433978021906</v>
      </c>
      <c r="M162" s="129">
        <v>4.25</v>
      </c>
      <c r="N162" s="128" t="s">
        <v>247</v>
      </c>
    </row>
    <row r="163" spans="2:14" x14ac:dyDescent="0.25">
      <c r="B163" s="139" t="s">
        <v>126</v>
      </c>
      <c r="C163" s="126">
        <v>4</v>
      </c>
      <c r="D163" s="127" t="s">
        <v>10</v>
      </c>
      <c r="E163" s="130" t="s">
        <v>14</v>
      </c>
      <c r="F163" s="128" t="s">
        <v>328</v>
      </c>
      <c r="G163" s="128" t="s">
        <v>79</v>
      </c>
      <c r="H163" s="128" t="s">
        <v>80</v>
      </c>
      <c r="I163" s="128" t="s">
        <v>79</v>
      </c>
      <c r="J163" s="127" t="s">
        <v>82</v>
      </c>
      <c r="K163" s="127">
        <v>41.153006936746202</v>
      </c>
      <c r="L163" s="127">
        <v>-80.667501172395404</v>
      </c>
      <c r="M163" s="129">
        <v>2.75</v>
      </c>
      <c r="N163" s="128" t="s">
        <v>248</v>
      </c>
    </row>
    <row r="164" spans="2:14" x14ac:dyDescent="0.25">
      <c r="B164" s="125" t="s">
        <v>127</v>
      </c>
      <c r="C164" s="126">
        <v>4</v>
      </c>
      <c r="D164" s="127" t="s">
        <v>10</v>
      </c>
      <c r="E164" s="125" t="s">
        <v>15</v>
      </c>
      <c r="F164" s="128" t="s">
        <v>328</v>
      </c>
      <c r="G164" s="128" t="s">
        <v>79</v>
      </c>
      <c r="H164" s="128" t="s">
        <v>80</v>
      </c>
      <c r="I164" s="128" t="s">
        <v>79</v>
      </c>
      <c r="J164" s="127" t="s">
        <v>82</v>
      </c>
      <c r="K164" s="127">
        <v>41.231162033953602</v>
      </c>
      <c r="L164" s="127">
        <v>-80.710012434266602</v>
      </c>
      <c r="M164" s="129">
        <v>1.25</v>
      </c>
      <c r="N164" s="128" t="s">
        <v>249</v>
      </c>
    </row>
    <row r="165" spans="2:14" x14ac:dyDescent="0.25">
      <c r="B165" s="139" t="s">
        <v>128</v>
      </c>
      <c r="C165" s="126">
        <v>4</v>
      </c>
      <c r="D165" s="127" t="s">
        <v>10</v>
      </c>
      <c r="E165" s="125" t="s">
        <v>15</v>
      </c>
      <c r="F165" s="128" t="s">
        <v>328</v>
      </c>
      <c r="G165" s="128" t="s">
        <v>79</v>
      </c>
      <c r="H165" s="128" t="s">
        <v>80</v>
      </c>
      <c r="I165" s="128" t="s">
        <v>79</v>
      </c>
      <c r="J165" s="127" t="s">
        <v>84</v>
      </c>
      <c r="K165" s="127">
        <v>41.229822617456101</v>
      </c>
      <c r="L165" s="127">
        <v>-80.710355757020494</v>
      </c>
      <c r="M165" s="129">
        <v>4.5</v>
      </c>
      <c r="N165" s="128" t="s">
        <v>250</v>
      </c>
    </row>
    <row r="166" spans="2:14" x14ac:dyDescent="0.25">
      <c r="B166" s="125" t="s">
        <v>129</v>
      </c>
      <c r="C166" s="126">
        <v>4</v>
      </c>
      <c r="D166" s="127" t="s">
        <v>10</v>
      </c>
      <c r="E166" s="125" t="s">
        <v>15</v>
      </c>
      <c r="F166" s="128" t="s">
        <v>328</v>
      </c>
      <c r="G166" s="128" t="s">
        <v>79</v>
      </c>
      <c r="H166" s="128" t="s">
        <v>80</v>
      </c>
      <c r="I166" s="128" t="s">
        <v>79</v>
      </c>
      <c r="J166" s="127" t="s">
        <v>97</v>
      </c>
      <c r="K166" s="127">
        <v>41.229935581352798</v>
      </c>
      <c r="L166" s="127">
        <v>-80.708188532136404</v>
      </c>
      <c r="M166" s="129">
        <v>2.75</v>
      </c>
      <c r="N166" s="128" t="s">
        <v>251</v>
      </c>
    </row>
    <row r="167" spans="2:14" x14ac:dyDescent="0.25">
      <c r="B167" s="139" t="s">
        <v>130</v>
      </c>
      <c r="C167" s="126">
        <v>4</v>
      </c>
      <c r="D167" s="127" t="s">
        <v>10</v>
      </c>
      <c r="E167" s="125" t="s">
        <v>15</v>
      </c>
      <c r="F167" s="128" t="s">
        <v>328</v>
      </c>
      <c r="G167" s="128" t="s">
        <v>79</v>
      </c>
      <c r="H167" s="128" t="s">
        <v>80</v>
      </c>
      <c r="I167" s="128" t="s">
        <v>79</v>
      </c>
      <c r="J167" s="127" t="s">
        <v>98</v>
      </c>
      <c r="K167" s="127">
        <v>41.228450897421702</v>
      </c>
      <c r="L167" s="127">
        <v>-80.707501886628606</v>
      </c>
      <c r="M167" s="129">
        <v>4</v>
      </c>
      <c r="N167" s="128" t="s">
        <v>252</v>
      </c>
    </row>
    <row r="168" spans="2:14" x14ac:dyDescent="0.25">
      <c r="B168" s="139" t="s">
        <v>131</v>
      </c>
      <c r="C168" s="126">
        <v>4</v>
      </c>
      <c r="D168" s="127" t="s">
        <v>10</v>
      </c>
      <c r="E168" s="125" t="s">
        <v>16</v>
      </c>
      <c r="F168" s="128" t="s">
        <v>328</v>
      </c>
      <c r="G168" s="128" t="s">
        <v>79</v>
      </c>
      <c r="H168" s="128" t="s">
        <v>80</v>
      </c>
      <c r="I168" s="128" t="s">
        <v>79</v>
      </c>
      <c r="J168" s="127" t="s">
        <v>82</v>
      </c>
      <c r="K168" s="127">
        <v>41.185209370350798</v>
      </c>
      <c r="L168" s="127">
        <v>-80.691537681657806</v>
      </c>
      <c r="M168" s="129">
        <v>1.5</v>
      </c>
      <c r="N168" s="128" t="s">
        <v>253</v>
      </c>
    </row>
    <row r="169" spans="2:14" x14ac:dyDescent="0.25">
      <c r="B169" s="139" t="s">
        <v>132</v>
      </c>
      <c r="C169" s="126">
        <v>4</v>
      </c>
      <c r="D169" s="127" t="s">
        <v>10</v>
      </c>
      <c r="E169" s="125" t="s">
        <v>16</v>
      </c>
      <c r="F169" s="128" t="s">
        <v>328</v>
      </c>
      <c r="G169" s="128" t="s">
        <v>79</v>
      </c>
      <c r="H169" s="128" t="s">
        <v>80</v>
      </c>
      <c r="I169" s="128" t="s">
        <v>79</v>
      </c>
      <c r="J169" s="127" t="s">
        <v>84</v>
      </c>
      <c r="K169" s="127">
        <v>41.185193221628303</v>
      </c>
      <c r="L169" s="127">
        <v>-80.690164390642295</v>
      </c>
      <c r="M169" s="129">
        <v>2</v>
      </c>
      <c r="N169" s="128" t="s">
        <v>254</v>
      </c>
    </row>
    <row r="170" spans="2:14" x14ac:dyDescent="0.25">
      <c r="B170" s="125" t="s">
        <v>133</v>
      </c>
      <c r="C170" s="126">
        <v>4</v>
      </c>
      <c r="D170" s="127" t="s">
        <v>10</v>
      </c>
      <c r="E170" s="125" t="s">
        <v>16</v>
      </c>
      <c r="F170" s="128" t="s">
        <v>328</v>
      </c>
      <c r="G170" s="128" t="s">
        <v>79</v>
      </c>
      <c r="H170" s="128" t="s">
        <v>80</v>
      </c>
      <c r="I170" s="128" t="s">
        <v>79</v>
      </c>
      <c r="J170" s="127" t="s">
        <v>97</v>
      </c>
      <c r="K170" s="127">
        <v>41.184393854888299</v>
      </c>
      <c r="L170" s="127">
        <v>-80.689606491167197</v>
      </c>
      <c r="M170" s="129">
        <v>1.25</v>
      </c>
      <c r="N170" s="128" t="s">
        <v>255</v>
      </c>
    </row>
    <row r="171" spans="2:14" x14ac:dyDescent="0.25">
      <c r="B171" s="139" t="s">
        <v>134</v>
      </c>
      <c r="C171" s="126">
        <v>4</v>
      </c>
      <c r="D171" s="127" t="s">
        <v>10</v>
      </c>
      <c r="E171" s="125" t="s">
        <v>16</v>
      </c>
      <c r="F171" s="128" t="s">
        <v>328</v>
      </c>
      <c r="G171" s="128" t="s">
        <v>79</v>
      </c>
      <c r="H171" s="128" t="s">
        <v>80</v>
      </c>
      <c r="I171" s="128" t="s">
        <v>79</v>
      </c>
      <c r="J171" s="127" t="s">
        <v>98</v>
      </c>
      <c r="K171" s="127">
        <v>41.184288886813803</v>
      </c>
      <c r="L171" s="127">
        <v>-80.690840307314005</v>
      </c>
      <c r="M171" s="129">
        <v>1.5</v>
      </c>
      <c r="N171" s="128" t="s">
        <v>256</v>
      </c>
    </row>
    <row r="172" spans="2:14" x14ac:dyDescent="0.25">
      <c r="B172" s="139" t="s">
        <v>135</v>
      </c>
      <c r="C172" s="126">
        <v>4</v>
      </c>
      <c r="D172" s="127" t="s">
        <v>10</v>
      </c>
      <c r="E172" s="125" t="s">
        <v>17</v>
      </c>
      <c r="F172" s="128" t="s">
        <v>328</v>
      </c>
      <c r="G172" s="128" t="s">
        <v>79</v>
      </c>
      <c r="H172" s="128" t="s">
        <v>80</v>
      </c>
      <c r="I172" s="128" t="s">
        <v>79</v>
      </c>
      <c r="J172" s="127" t="s">
        <v>82</v>
      </c>
      <c r="K172" s="127">
        <v>41.310812489952298</v>
      </c>
      <c r="L172" s="127">
        <v>-80.705847404209294</v>
      </c>
      <c r="M172" s="129">
        <v>1.75</v>
      </c>
      <c r="N172" s="128" t="s">
        <v>257</v>
      </c>
    </row>
    <row r="173" spans="2:14" x14ac:dyDescent="0.25">
      <c r="B173" s="125" t="s">
        <v>136</v>
      </c>
      <c r="C173" s="126">
        <v>4</v>
      </c>
      <c r="D173" s="127" t="s">
        <v>10</v>
      </c>
      <c r="E173" s="125" t="s">
        <v>17</v>
      </c>
      <c r="F173" s="128" t="s">
        <v>328</v>
      </c>
      <c r="G173" s="128" t="s">
        <v>79</v>
      </c>
      <c r="H173" s="128" t="s">
        <v>80</v>
      </c>
      <c r="I173" s="128" t="s">
        <v>79</v>
      </c>
      <c r="J173" s="127" t="s">
        <v>84</v>
      </c>
      <c r="K173" s="127">
        <v>41.310735930801002</v>
      </c>
      <c r="L173" s="127">
        <v>-80.704399011341096</v>
      </c>
      <c r="M173" s="129">
        <v>1.75</v>
      </c>
      <c r="N173" s="128" t="s">
        <v>258</v>
      </c>
    </row>
    <row r="174" spans="2:14" x14ac:dyDescent="0.25">
      <c r="B174" s="130"/>
      <c r="C174" s="126"/>
      <c r="D174" s="127"/>
      <c r="E174" s="143"/>
      <c r="F174" s="128"/>
      <c r="G174" s="128"/>
      <c r="H174" s="128"/>
      <c r="I174" s="128"/>
      <c r="J174" s="127"/>
      <c r="K174" s="127"/>
      <c r="L174" s="127"/>
      <c r="M174" s="129">
        <f>SUM(M91:M173)</f>
        <v>185.4</v>
      </c>
      <c r="N174" s="128"/>
    </row>
    <row r="175" spans="2:14" x14ac:dyDescent="0.25">
      <c r="B175" s="144"/>
      <c r="C175" s="145"/>
      <c r="D175" s="146"/>
      <c r="E175" s="144"/>
      <c r="F175" s="147"/>
      <c r="G175" s="147"/>
      <c r="H175" s="147"/>
      <c r="I175" s="147"/>
      <c r="J175" s="146"/>
      <c r="K175" s="146"/>
      <c r="L175" s="146"/>
      <c r="M175" s="148"/>
      <c r="N175" s="147"/>
    </row>
    <row r="176" spans="2:14" ht="45" x14ac:dyDescent="0.25">
      <c r="B176" s="135" t="s">
        <v>551</v>
      </c>
      <c r="C176" s="71" t="s">
        <v>0</v>
      </c>
      <c r="D176" s="72" t="s">
        <v>1</v>
      </c>
      <c r="E176" s="71" t="s">
        <v>552</v>
      </c>
      <c r="F176" s="71" t="s">
        <v>553</v>
      </c>
      <c r="G176" s="71" t="s">
        <v>550</v>
      </c>
      <c r="H176" s="71" t="s">
        <v>549</v>
      </c>
      <c r="I176" s="71" t="s">
        <v>548</v>
      </c>
      <c r="J176" s="71" t="s">
        <v>96</v>
      </c>
      <c r="K176" s="115" t="s">
        <v>5</v>
      </c>
      <c r="L176" s="115" t="s">
        <v>3</v>
      </c>
      <c r="M176" s="116" t="s">
        <v>554</v>
      </c>
      <c r="N176" s="115" t="s">
        <v>555</v>
      </c>
    </row>
    <row r="177" spans="2:14" x14ac:dyDescent="0.25">
      <c r="B177" s="149" t="s">
        <v>137</v>
      </c>
      <c r="C177" s="150">
        <v>6</v>
      </c>
      <c r="D177" s="151" t="s">
        <v>18</v>
      </c>
      <c r="E177" s="152" t="s">
        <v>19</v>
      </c>
      <c r="F177" s="153" t="s">
        <v>328</v>
      </c>
      <c r="G177" s="153" t="s">
        <v>79</v>
      </c>
      <c r="H177" s="153" t="s">
        <v>80</v>
      </c>
      <c r="I177" s="153" t="s">
        <v>79</v>
      </c>
      <c r="J177" s="151" t="s">
        <v>82</v>
      </c>
      <c r="K177" s="151">
        <v>39.549846784654903</v>
      </c>
      <c r="L177" s="151">
        <v>-83.488850987752201</v>
      </c>
      <c r="M177" s="154">
        <v>1.25</v>
      </c>
      <c r="N177" s="153" t="s">
        <v>259</v>
      </c>
    </row>
    <row r="178" spans="2:14" x14ac:dyDescent="0.25">
      <c r="B178" s="149" t="s">
        <v>138</v>
      </c>
      <c r="C178" s="150">
        <v>6</v>
      </c>
      <c r="D178" s="151" t="s">
        <v>18</v>
      </c>
      <c r="E178" s="152" t="s">
        <v>19</v>
      </c>
      <c r="F178" s="153" t="s">
        <v>328</v>
      </c>
      <c r="G178" s="153" t="s">
        <v>79</v>
      </c>
      <c r="H178" s="153" t="s">
        <v>80</v>
      </c>
      <c r="I178" s="153" t="s">
        <v>79</v>
      </c>
      <c r="J178" s="151" t="s">
        <v>84</v>
      </c>
      <c r="K178" s="151">
        <v>39.550417598149799</v>
      </c>
      <c r="L178" s="151">
        <v>-83.488110698064204</v>
      </c>
      <c r="M178" s="154">
        <v>1.75</v>
      </c>
      <c r="N178" s="153" t="s">
        <v>260</v>
      </c>
    </row>
    <row r="179" spans="2:14" x14ac:dyDescent="0.25">
      <c r="B179" s="152" t="s">
        <v>139</v>
      </c>
      <c r="C179" s="150">
        <v>6</v>
      </c>
      <c r="D179" s="151" t="s">
        <v>18</v>
      </c>
      <c r="E179" s="152" t="s">
        <v>19</v>
      </c>
      <c r="F179" s="153" t="s">
        <v>328</v>
      </c>
      <c r="G179" s="153" t="s">
        <v>79</v>
      </c>
      <c r="H179" s="153" t="s">
        <v>80</v>
      </c>
      <c r="I179" s="153" t="s">
        <v>79</v>
      </c>
      <c r="J179" s="151" t="s">
        <v>97</v>
      </c>
      <c r="K179" s="151">
        <v>39.549722694143298</v>
      </c>
      <c r="L179" s="151">
        <v>-83.486973441442004</v>
      </c>
      <c r="M179" s="154">
        <v>1.5</v>
      </c>
      <c r="N179" s="153" t="s">
        <v>261</v>
      </c>
    </row>
    <row r="180" spans="2:14" x14ac:dyDescent="0.25">
      <c r="B180" s="149" t="s">
        <v>140</v>
      </c>
      <c r="C180" s="150">
        <v>6</v>
      </c>
      <c r="D180" s="151" t="s">
        <v>18</v>
      </c>
      <c r="E180" s="152" t="s">
        <v>19</v>
      </c>
      <c r="F180" s="153" t="s">
        <v>328</v>
      </c>
      <c r="G180" s="153" t="s">
        <v>79</v>
      </c>
      <c r="H180" s="153" t="s">
        <v>80</v>
      </c>
      <c r="I180" s="153" t="s">
        <v>79</v>
      </c>
      <c r="J180" s="151" t="s">
        <v>98</v>
      </c>
      <c r="K180" s="151">
        <v>39.549176693255497</v>
      </c>
      <c r="L180" s="151">
        <v>-83.487799561818505</v>
      </c>
      <c r="M180" s="154">
        <v>1.75</v>
      </c>
      <c r="N180" s="153" t="s">
        <v>262</v>
      </c>
    </row>
    <row r="181" spans="2:14" x14ac:dyDescent="0.25">
      <c r="B181" s="152" t="s">
        <v>141</v>
      </c>
      <c r="C181" s="150">
        <v>6</v>
      </c>
      <c r="D181" s="151" t="s">
        <v>18</v>
      </c>
      <c r="E181" s="152" t="s">
        <v>20</v>
      </c>
      <c r="F181" s="153" t="s">
        <v>328</v>
      </c>
      <c r="G181" s="153" t="s">
        <v>79</v>
      </c>
      <c r="H181" s="153" t="s">
        <v>80</v>
      </c>
      <c r="I181" s="153" t="s">
        <v>79</v>
      </c>
      <c r="J181" s="151" t="s">
        <v>82</v>
      </c>
      <c r="K181" s="151">
        <v>39.515253283836998</v>
      </c>
      <c r="L181" s="151">
        <v>-83.443461668070995</v>
      </c>
      <c r="M181" s="154">
        <v>1.25</v>
      </c>
      <c r="N181" s="153" t="s">
        <v>263</v>
      </c>
    </row>
    <row r="182" spans="2:14" x14ac:dyDescent="0.25">
      <c r="B182" s="149" t="s">
        <v>142</v>
      </c>
      <c r="C182" s="150">
        <v>6</v>
      </c>
      <c r="D182" s="151" t="s">
        <v>18</v>
      </c>
      <c r="E182" s="152" t="s">
        <v>20</v>
      </c>
      <c r="F182" s="153" t="s">
        <v>328</v>
      </c>
      <c r="G182" s="153" t="s">
        <v>79</v>
      </c>
      <c r="H182" s="153" t="s">
        <v>80</v>
      </c>
      <c r="I182" s="153" t="s">
        <v>79</v>
      </c>
      <c r="J182" s="151" t="s">
        <v>84</v>
      </c>
      <c r="K182" s="151">
        <v>39.515062916794903</v>
      </c>
      <c r="L182" s="151">
        <v>-83.442066919383393</v>
      </c>
      <c r="M182" s="154">
        <v>2.5</v>
      </c>
      <c r="N182" s="153" t="s">
        <v>264</v>
      </c>
    </row>
    <row r="183" spans="2:14" x14ac:dyDescent="0.25">
      <c r="B183" s="149" t="s">
        <v>143</v>
      </c>
      <c r="C183" s="150">
        <v>6</v>
      </c>
      <c r="D183" s="151" t="s">
        <v>18</v>
      </c>
      <c r="E183" s="152" t="s">
        <v>20</v>
      </c>
      <c r="F183" s="153" t="s">
        <v>328</v>
      </c>
      <c r="G183" s="153" t="s">
        <v>79</v>
      </c>
      <c r="H183" s="153" t="s">
        <v>80</v>
      </c>
      <c r="I183" s="153" t="s">
        <v>79</v>
      </c>
      <c r="J183" s="151" t="s">
        <v>97</v>
      </c>
      <c r="K183" s="151">
        <v>39.513970365421798</v>
      </c>
      <c r="L183" s="151">
        <v>-83.442013275203095</v>
      </c>
      <c r="M183" s="154">
        <v>1.5</v>
      </c>
      <c r="N183" s="153" t="s">
        <v>265</v>
      </c>
    </row>
    <row r="184" spans="2:14" x14ac:dyDescent="0.25">
      <c r="B184" s="149" t="s">
        <v>144</v>
      </c>
      <c r="C184" s="150">
        <v>6</v>
      </c>
      <c r="D184" s="151" t="s">
        <v>18</v>
      </c>
      <c r="E184" s="152" t="s">
        <v>20</v>
      </c>
      <c r="F184" s="153" t="s">
        <v>328</v>
      </c>
      <c r="G184" s="153" t="s">
        <v>79</v>
      </c>
      <c r="H184" s="153" t="s">
        <v>80</v>
      </c>
      <c r="I184" s="153" t="s">
        <v>79</v>
      </c>
      <c r="J184" s="151" t="s">
        <v>98</v>
      </c>
      <c r="K184" s="151">
        <v>39.514309720339497</v>
      </c>
      <c r="L184" s="151">
        <v>-83.443601142939798</v>
      </c>
      <c r="M184" s="154">
        <v>3</v>
      </c>
      <c r="N184" s="153" t="s">
        <v>266</v>
      </c>
    </row>
    <row r="185" spans="2:14" x14ac:dyDescent="0.25">
      <c r="B185" s="149" t="s">
        <v>145</v>
      </c>
      <c r="C185" s="150">
        <v>6</v>
      </c>
      <c r="D185" s="151" t="s">
        <v>18</v>
      </c>
      <c r="E185" s="151" t="s">
        <v>21</v>
      </c>
      <c r="F185" s="153" t="s">
        <v>328</v>
      </c>
      <c r="G185" s="153" t="s">
        <v>79</v>
      </c>
      <c r="H185" s="153" t="s">
        <v>80</v>
      </c>
      <c r="I185" s="153" t="s">
        <v>79</v>
      </c>
      <c r="J185" s="151" t="s">
        <v>82</v>
      </c>
      <c r="K185" s="151">
        <v>39.6128280224207</v>
      </c>
      <c r="L185" s="151">
        <v>-83.595220352081299</v>
      </c>
      <c r="M185" s="154">
        <v>3.25</v>
      </c>
      <c r="N185" s="153" t="s">
        <v>267</v>
      </c>
    </row>
    <row r="186" spans="2:14" x14ac:dyDescent="0.25">
      <c r="B186" s="149" t="s">
        <v>146</v>
      </c>
      <c r="C186" s="150">
        <v>6</v>
      </c>
      <c r="D186" s="151" t="s">
        <v>18</v>
      </c>
      <c r="E186" s="152" t="s">
        <v>22</v>
      </c>
      <c r="F186" s="153" t="s">
        <v>328</v>
      </c>
      <c r="G186" s="153" t="s">
        <v>79</v>
      </c>
      <c r="H186" s="153" t="s">
        <v>80</v>
      </c>
      <c r="I186" s="153" t="s">
        <v>79</v>
      </c>
      <c r="J186" s="151" t="s">
        <v>82</v>
      </c>
      <c r="K186" s="151">
        <v>39.514370591004102</v>
      </c>
      <c r="L186" s="151">
        <v>-83.408886639114399</v>
      </c>
      <c r="M186" s="154">
        <v>3.75</v>
      </c>
      <c r="N186" s="153" t="s">
        <v>268</v>
      </c>
    </row>
    <row r="187" spans="2:14" x14ac:dyDescent="0.25">
      <c r="B187" s="149" t="s">
        <v>147</v>
      </c>
      <c r="C187" s="150">
        <v>6</v>
      </c>
      <c r="D187" s="151" t="s">
        <v>18</v>
      </c>
      <c r="E187" s="152" t="s">
        <v>22</v>
      </c>
      <c r="F187" s="153" t="s">
        <v>328</v>
      </c>
      <c r="G187" s="153" t="s">
        <v>79</v>
      </c>
      <c r="H187" s="153" t="s">
        <v>80</v>
      </c>
      <c r="I187" s="153" t="s">
        <v>79</v>
      </c>
      <c r="J187" s="151" t="s">
        <v>84</v>
      </c>
      <c r="K187" s="151">
        <v>39.514536129241698</v>
      </c>
      <c r="L187" s="151">
        <v>-83.407223669525393</v>
      </c>
      <c r="M187" s="154">
        <v>2.5</v>
      </c>
      <c r="N187" s="153" t="s">
        <v>269</v>
      </c>
    </row>
    <row r="188" spans="2:14" x14ac:dyDescent="0.25">
      <c r="B188" s="149" t="s">
        <v>148</v>
      </c>
      <c r="C188" s="150">
        <v>6</v>
      </c>
      <c r="D188" s="151" t="s">
        <v>18</v>
      </c>
      <c r="E188" s="152" t="s">
        <v>22</v>
      </c>
      <c r="F188" s="153" t="s">
        <v>328</v>
      </c>
      <c r="G188" s="153" t="s">
        <v>79</v>
      </c>
      <c r="H188" s="153" t="s">
        <v>80</v>
      </c>
      <c r="I188" s="153" t="s">
        <v>79</v>
      </c>
      <c r="J188" s="151" t="s">
        <v>97</v>
      </c>
      <c r="K188" s="151">
        <v>39.513278028742803</v>
      </c>
      <c r="L188" s="151">
        <v>-83.407212940689305</v>
      </c>
      <c r="M188" s="154">
        <v>3.25</v>
      </c>
      <c r="N188" s="153" t="s">
        <v>270</v>
      </c>
    </row>
    <row r="189" spans="2:14" x14ac:dyDescent="0.25">
      <c r="B189" s="149" t="s">
        <v>149</v>
      </c>
      <c r="C189" s="150">
        <v>6</v>
      </c>
      <c r="D189" s="151" t="s">
        <v>18</v>
      </c>
      <c r="E189" s="152" t="s">
        <v>22</v>
      </c>
      <c r="F189" s="153" t="s">
        <v>328</v>
      </c>
      <c r="G189" s="153" t="s">
        <v>79</v>
      </c>
      <c r="H189" s="153" t="s">
        <v>80</v>
      </c>
      <c r="I189" s="153" t="s">
        <v>79</v>
      </c>
      <c r="J189" s="151" t="s">
        <v>98</v>
      </c>
      <c r="K189" s="151">
        <v>39.513195258174299</v>
      </c>
      <c r="L189" s="151">
        <v>-83.408875910278397</v>
      </c>
      <c r="M189" s="154">
        <v>2.75</v>
      </c>
      <c r="N189" s="153" t="s">
        <v>271</v>
      </c>
    </row>
    <row r="190" spans="2:14" x14ac:dyDescent="0.25">
      <c r="B190" s="149" t="s">
        <v>150</v>
      </c>
      <c r="C190" s="150">
        <v>6</v>
      </c>
      <c r="D190" s="151" t="s">
        <v>18</v>
      </c>
      <c r="E190" s="152" t="s">
        <v>23</v>
      </c>
      <c r="F190" s="153" t="s">
        <v>328</v>
      </c>
      <c r="G190" s="153" t="s">
        <v>79</v>
      </c>
      <c r="H190" s="153" t="s">
        <v>79</v>
      </c>
      <c r="I190" s="153" t="s">
        <v>79</v>
      </c>
      <c r="J190" s="151" t="s">
        <v>82</v>
      </c>
      <c r="K190" s="151">
        <v>39.526863859571399</v>
      </c>
      <c r="L190" s="151">
        <v>-83.465614080917305</v>
      </c>
      <c r="M190" s="154">
        <v>13.5</v>
      </c>
      <c r="N190" s="153" t="s">
        <v>272</v>
      </c>
    </row>
    <row r="191" spans="2:14" x14ac:dyDescent="0.25">
      <c r="B191" s="149" t="s">
        <v>151</v>
      </c>
      <c r="C191" s="150">
        <v>6</v>
      </c>
      <c r="D191" s="151" t="s">
        <v>18</v>
      </c>
      <c r="E191" s="152" t="s">
        <v>23</v>
      </c>
      <c r="F191" s="153" t="s">
        <v>328</v>
      </c>
      <c r="G191" s="153" t="s">
        <v>79</v>
      </c>
      <c r="H191" s="153" t="s">
        <v>80</v>
      </c>
      <c r="I191" s="153" t="s">
        <v>79</v>
      </c>
      <c r="J191" s="151" t="s">
        <v>84</v>
      </c>
      <c r="K191" s="151">
        <v>39.527790701887099</v>
      </c>
      <c r="L191" s="151">
        <v>-83.462888956558103</v>
      </c>
      <c r="M191" s="154">
        <v>10.5</v>
      </c>
      <c r="N191" s="153" t="s">
        <v>273</v>
      </c>
    </row>
    <row r="192" spans="2:14" x14ac:dyDescent="0.25">
      <c r="B192" s="149" t="s">
        <v>152</v>
      </c>
      <c r="C192" s="150">
        <v>6</v>
      </c>
      <c r="D192" s="151" t="s">
        <v>18</v>
      </c>
      <c r="E192" s="152" t="s">
        <v>23</v>
      </c>
      <c r="F192" s="153" t="s">
        <v>328</v>
      </c>
      <c r="G192" s="153" t="s">
        <v>79</v>
      </c>
      <c r="H192" s="153" t="s">
        <v>80</v>
      </c>
      <c r="I192" s="153" t="s">
        <v>79</v>
      </c>
      <c r="J192" s="151" t="s">
        <v>97</v>
      </c>
      <c r="K192" s="151">
        <v>39.525506675288803</v>
      </c>
      <c r="L192" s="151">
        <v>-83.460614443313403</v>
      </c>
      <c r="M192" s="154">
        <v>11.75</v>
      </c>
      <c r="N192" s="153" t="s">
        <v>274</v>
      </c>
    </row>
    <row r="193" spans="2:14" x14ac:dyDescent="0.25">
      <c r="B193" s="149" t="s">
        <v>153</v>
      </c>
      <c r="C193" s="150">
        <v>6</v>
      </c>
      <c r="D193" s="151" t="s">
        <v>18</v>
      </c>
      <c r="E193" s="152" t="s">
        <v>23</v>
      </c>
      <c r="F193" s="153" t="s">
        <v>328</v>
      </c>
      <c r="G193" s="153" t="s">
        <v>79</v>
      </c>
      <c r="H193" s="153" t="s">
        <v>80</v>
      </c>
      <c r="I193" s="153" t="s">
        <v>79</v>
      </c>
      <c r="J193" s="151" t="s">
        <v>98</v>
      </c>
      <c r="K193" s="151">
        <v>39.524017052250201</v>
      </c>
      <c r="L193" s="151">
        <v>-83.462888956558103</v>
      </c>
      <c r="M193" s="154">
        <v>10.75</v>
      </c>
      <c r="N193" s="153" t="s">
        <v>275</v>
      </c>
    </row>
    <row r="194" spans="2:14" x14ac:dyDescent="0.25">
      <c r="B194" s="152" t="s">
        <v>517</v>
      </c>
      <c r="C194" s="150">
        <v>6</v>
      </c>
      <c r="D194" s="151" t="s">
        <v>515</v>
      </c>
      <c r="E194" s="152" t="s">
        <v>516</v>
      </c>
      <c r="F194" s="153" t="s">
        <v>328</v>
      </c>
      <c r="G194" s="153" t="s">
        <v>79</v>
      </c>
      <c r="H194" s="153" t="s">
        <v>80</v>
      </c>
      <c r="I194" s="153" t="s">
        <v>79</v>
      </c>
      <c r="J194" s="155" t="s">
        <v>82</v>
      </c>
      <c r="K194" s="155">
        <v>40.112985302870101</v>
      </c>
      <c r="L194" s="155">
        <v>-82.976781208442006</v>
      </c>
      <c r="M194" s="156">
        <v>2.5</v>
      </c>
      <c r="N194" s="157" t="s">
        <v>687</v>
      </c>
    </row>
    <row r="195" spans="2:14" x14ac:dyDescent="0.25">
      <c r="B195" s="149" t="s">
        <v>518</v>
      </c>
      <c r="C195" s="150">
        <v>6</v>
      </c>
      <c r="D195" s="151" t="s">
        <v>515</v>
      </c>
      <c r="E195" s="152" t="s">
        <v>516</v>
      </c>
      <c r="F195" s="153" t="s">
        <v>328</v>
      </c>
      <c r="G195" s="153" t="s">
        <v>79</v>
      </c>
      <c r="H195" s="153" t="s">
        <v>80</v>
      </c>
      <c r="I195" s="153" t="s">
        <v>79</v>
      </c>
      <c r="J195" s="151" t="s">
        <v>84</v>
      </c>
      <c r="K195" s="151">
        <v>40.111212967402302</v>
      </c>
      <c r="L195" s="151">
        <v>-82.978476364539404</v>
      </c>
      <c r="M195" s="154">
        <v>5</v>
      </c>
      <c r="N195" s="157" t="s">
        <v>688</v>
      </c>
    </row>
    <row r="196" spans="2:14" x14ac:dyDescent="0.25">
      <c r="B196" s="152" t="s">
        <v>519</v>
      </c>
      <c r="C196" s="150">
        <v>6</v>
      </c>
      <c r="D196" s="151" t="s">
        <v>515</v>
      </c>
      <c r="E196" s="152" t="s">
        <v>516</v>
      </c>
      <c r="F196" s="153" t="s">
        <v>328</v>
      </c>
      <c r="G196" s="153" t="s">
        <v>79</v>
      </c>
      <c r="H196" s="153" t="s">
        <v>80</v>
      </c>
      <c r="I196" s="153" t="s">
        <v>79</v>
      </c>
      <c r="J196" s="151" t="s">
        <v>97</v>
      </c>
      <c r="K196" s="151">
        <v>40.109456996902097</v>
      </c>
      <c r="L196" s="151">
        <v>-82.977188904212198</v>
      </c>
      <c r="M196" s="154">
        <v>4.75</v>
      </c>
      <c r="N196" s="157" t="s">
        <v>689</v>
      </c>
    </row>
    <row r="197" spans="2:14" x14ac:dyDescent="0.25">
      <c r="B197" s="149" t="s">
        <v>521</v>
      </c>
      <c r="C197" s="150">
        <v>6</v>
      </c>
      <c r="D197" s="151" t="s">
        <v>515</v>
      </c>
      <c r="E197" s="152" t="s">
        <v>520</v>
      </c>
      <c r="F197" s="153" t="s">
        <v>328</v>
      </c>
      <c r="G197" s="153" t="s">
        <v>79</v>
      </c>
      <c r="H197" s="153" t="s">
        <v>80</v>
      </c>
      <c r="I197" s="153" t="s">
        <v>79</v>
      </c>
      <c r="J197" s="151" t="s">
        <v>82</v>
      </c>
      <c r="K197" s="151">
        <v>40.112854020345203</v>
      </c>
      <c r="L197" s="151">
        <v>-83.034073193001603</v>
      </c>
      <c r="M197" s="154">
        <v>2.6</v>
      </c>
      <c r="N197" s="157" t="s">
        <v>690</v>
      </c>
    </row>
    <row r="198" spans="2:14" x14ac:dyDescent="0.25">
      <c r="B198" s="149" t="s">
        <v>522</v>
      </c>
      <c r="C198" s="150">
        <v>6</v>
      </c>
      <c r="D198" s="151" t="s">
        <v>515</v>
      </c>
      <c r="E198" s="152" t="s">
        <v>520</v>
      </c>
      <c r="F198" s="153" t="s">
        <v>328</v>
      </c>
      <c r="G198" s="153" t="s">
        <v>79</v>
      </c>
      <c r="H198" s="153" t="s">
        <v>80</v>
      </c>
      <c r="I198" s="153" t="s">
        <v>79</v>
      </c>
      <c r="J198" s="151" t="s">
        <v>84</v>
      </c>
      <c r="K198" s="151">
        <v>40.110072412283998</v>
      </c>
      <c r="L198" s="151">
        <v>-83.0346257280586</v>
      </c>
      <c r="M198" s="154">
        <v>0.75</v>
      </c>
      <c r="N198" s="157" t="s">
        <v>691</v>
      </c>
    </row>
    <row r="199" spans="2:14" x14ac:dyDescent="0.25">
      <c r="B199" s="149" t="s">
        <v>524</v>
      </c>
      <c r="C199" s="150">
        <v>6</v>
      </c>
      <c r="D199" s="151" t="s">
        <v>515</v>
      </c>
      <c r="E199" s="152" t="s">
        <v>523</v>
      </c>
      <c r="F199" s="153" t="s">
        <v>328</v>
      </c>
      <c r="G199" s="153" t="s">
        <v>79</v>
      </c>
      <c r="H199" s="153" t="s">
        <v>80</v>
      </c>
      <c r="I199" s="153" t="s">
        <v>79</v>
      </c>
      <c r="J199" s="151" t="s">
        <v>82</v>
      </c>
      <c r="K199" s="151">
        <v>40.113379148923698</v>
      </c>
      <c r="L199" s="151">
        <v>-83.018167693544697</v>
      </c>
      <c r="M199" s="154">
        <v>1.5</v>
      </c>
      <c r="N199" s="157" t="s">
        <v>692</v>
      </c>
    </row>
    <row r="200" spans="2:14" x14ac:dyDescent="0.25">
      <c r="B200" s="152" t="s">
        <v>525</v>
      </c>
      <c r="C200" s="150">
        <v>6</v>
      </c>
      <c r="D200" s="151" t="s">
        <v>515</v>
      </c>
      <c r="E200" s="152" t="s">
        <v>523</v>
      </c>
      <c r="F200" s="153" t="s">
        <v>328</v>
      </c>
      <c r="G200" s="153" t="s">
        <v>79</v>
      </c>
      <c r="H200" s="153" t="s">
        <v>80</v>
      </c>
      <c r="I200" s="153" t="s">
        <v>79</v>
      </c>
      <c r="J200" s="151" t="s">
        <v>84</v>
      </c>
      <c r="K200" s="151">
        <v>40.111426306523803</v>
      </c>
      <c r="L200" s="151">
        <v>-83.018918712068796</v>
      </c>
      <c r="M200" s="154">
        <v>1.2</v>
      </c>
      <c r="N200" s="157" t="s">
        <v>693</v>
      </c>
    </row>
    <row r="201" spans="2:14" ht="30" x14ac:dyDescent="0.25">
      <c r="B201" s="149" t="s">
        <v>529</v>
      </c>
      <c r="C201" s="150">
        <v>6</v>
      </c>
      <c r="D201" s="151" t="s">
        <v>526</v>
      </c>
      <c r="E201" s="153" t="s">
        <v>527</v>
      </c>
      <c r="F201" s="153" t="s">
        <v>528</v>
      </c>
      <c r="G201" s="153" t="s">
        <v>79</v>
      </c>
      <c r="H201" s="153" t="s">
        <v>80</v>
      </c>
      <c r="I201" s="153" t="s">
        <v>79</v>
      </c>
      <c r="J201" s="151"/>
      <c r="K201" s="151">
        <v>40.615127299999997</v>
      </c>
      <c r="L201" s="151">
        <v>-83.107267300000004</v>
      </c>
      <c r="M201" s="154">
        <v>6</v>
      </c>
      <c r="N201" s="153" t="s">
        <v>694</v>
      </c>
    </row>
    <row r="202" spans="2:14" x14ac:dyDescent="0.25">
      <c r="B202" s="152" t="s">
        <v>156</v>
      </c>
      <c r="C202" s="150">
        <v>6</v>
      </c>
      <c r="D202" s="151" t="s">
        <v>154</v>
      </c>
      <c r="E202" s="158" t="s">
        <v>155</v>
      </c>
      <c r="F202" s="153" t="s">
        <v>93</v>
      </c>
      <c r="G202" s="153" t="s">
        <v>79</v>
      </c>
      <c r="H202" s="153" t="s">
        <v>80</v>
      </c>
      <c r="I202" s="153" t="s">
        <v>79</v>
      </c>
      <c r="J202" s="151"/>
      <c r="K202" s="151">
        <v>39.792388823709302</v>
      </c>
      <c r="L202" s="151">
        <v>-82.988894617896406</v>
      </c>
      <c r="M202" s="154">
        <v>1.1000000000000001</v>
      </c>
      <c r="N202" s="153" t="s">
        <v>276</v>
      </c>
    </row>
    <row r="203" spans="2:14" x14ac:dyDescent="0.25">
      <c r="B203" s="130"/>
      <c r="C203" s="126"/>
      <c r="D203" s="127"/>
      <c r="E203" s="130"/>
      <c r="F203" s="128"/>
      <c r="G203" s="128"/>
      <c r="H203" s="128"/>
      <c r="I203" s="128"/>
      <c r="J203" s="127"/>
      <c r="K203" s="127"/>
      <c r="L203" s="127"/>
      <c r="M203" s="129">
        <f>SUM(M177:M202)</f>
        <v>101.89999999999999</v>
      </c>
      <c r="N203" s="128"/>
    </row>
    <row r="205" spans="2:14" ht="45" x14ac:dyDescent="0.25">
      <c r="B205" s="135" t="s">
        <v>551</v>
      </c>
      <c r="C205" s="71" t="s">
        <v>0</v>
      </c>
      <c r="D205" s="72" t="s">
        <v>1</v>
      </c>
      <c r="E205" s="71" t="s">
        <v>552</v>
      </c>
      <c r="F205" s="71" t="s">
        <v>553</v>
      </c>
      <c r="G205" s="71" t="s">
        <v>550</v>
      </c>
      <c r="H205" s="71" t="s">
        <v>549</v>
      </c>
      <c r="I205" s="71" t="s">
        <v>548</v>
      </c>
      <c r="J205" s="71" t="s">
        <v>96</v>
      </c>
      <c r="K205" s="115" t="s">
        <v>5</v>
      </c>
      <c r="L205" s="115" t="s">
        <v>3</v>
      </c>
      <c r="M205" s="116" t="s">
        <v>554</v>
      </c>
      <c r="N205" s="115" t="s">
        <v>555</v>
      </c>
    </row>
    <row r="206" spans="2:14" x14ac:dyDescent="0.25">
      <c r="B206" s="112" t="s">
        <v>159</v>
      </c>
      <c r="C206" s="92">
        <v>7</v>
      </c>
      <c r="D206" s="87" t="s">
        <v>157</v>
      </c>
      <c r="E206" s="88" t="s">
        <v>158</v>
      </c>
      <c r="F206" s="89" t="s">
        <v>93</v>
      </c>
      <c r="G206" s="89" t="s">
        <v>79</v>
      </c>
      <c r="H206" s="89" t="s">
        <v>80</v>
      </c>
      <c r="I206" s="89" t="s">
        <v>80</v>
      </c>
      <c r="J206" s="87" t="s">
        <v>82</v>
      </c>
      <c r="K206" s="87">
        <v>40.556097044959998</v>
      </c>
      <c r="L206" s="87">
        <v>-84.191913846819801</v>
      </c>
      <c r="M206" s="90">
        <v>3.5</v>
      </c>
      <c r="N206" s="89" t="s">
        <v>277</v>
      </c>
    </row>
    <row r="207" spans="2:14" x14ac:dyDescent="0.25">
      <c r="B207" s="112" t="s">
        <v>160</v>
      </c>
      <c r="C207" s="92">
        <v>7</v>
      </c>
      <c r="D207" s="87" t="s">
        <v>157</v>
      </c>
      <c r="E207" s="88" t="s">
        <v>158</v>
      </c>
      <c r="F207" s="89" t="s">
        <v>93</v>
      </c>
      <c r="G207" s="89" t="s">
        <v>79</v>
      </c>
      <c r="H207" s="89" t="s">
        <v>80</v>
      </c>
      <c r="I207" s="89" t="s">
        <v>80</v>
      </c>
      <c r="J207" s="87" t="s">
        <v>84</v>
      </c>
      <c r="K207" s="87">
        <v>40.554972136100901</v>
      </c>
      <c r="L207" s="87">
        <v>-84.191828016131296</v>
      </c>
      <c r="M207" s="90">
        <v>5.0999999999999996</v>
      </c>
      <c r="N207" s="89" t="s">
        <v>278</v>
      </c>
    </row>
    <row r="208" spans="2:14" x14ac:dyDescent="0.25">
      <c r="B208" s="112" t="s">
        <v>162</v>
      </c>
      <c r="C208" s="92">
        <v>7</v>
      </c>
      <c r="D208" s="87" t="s">
        <v>157</v>
      </c>
      <c r="E208" s="91" t="s">
        <v>161</v>
      </c>
      <c r="F208" s="89" t="s">
        <v>93</v>
      </c>
      <c r="G208" s="89" t="s">
        <v>79</v>
      </c>
      <c r="H208" s="89" t="s">
        <v>80</v>
      </c>
      <c r="I208" s="89" t="s">
        <v>80</v>
      </c>
      <c r="J208" s="87" t="s">
        <v>82</v>
      </c>
      <c r="K208" s="87">
        <v>40.554140669579297</v>
      </c>
      <c r="L208" s="87">
        <v>-84.171657804338693</v>
      </c>
      <c r="M208" s="90">
        <v>3.8</v>
      </c>
      <c r="N208" s="89" t="s">
        <v>279</v>
      </c>
    </row>
    <row r="209" spans="2:14" x14ac:dyDescent="0.25">
      <c r="B209" s="112" t="s">
        <v>164</v>
      </c>
      <c r="C209" s="92">
        <v>7</v>
      </c>
      <c r="D209" s="87" t="s">
        <v>157</v>
      </c>
      <c r="E209" s="91" t="s">
        <v>163</v>
      </c>
      <c r="F209" s="89" t="s">
        <v>93</v>
      </c>
      <c r="G209" s="89" t="s">
        <v>79</v>
      </c>
      <c r="H209" s="89" t="s">
        <v>80</v>
      </c>
      <c r="I209" s="89" t="s">
        <v>80</v>
      </c>
      <c r="J209" s="87" t="s">
        <v>82</v>
      </c>
      <c r="K209" s="87">
        <v>40.561123274538197</v>
      </c>
      <c r="L209" s="87">
        <v>-84.298925477212606</v>
      </c>
      <c r="M209" s="90">
        <v>1.4</v>
      </c>
      <c r="N209" s="89" t="s">
        <v>280</v>
      </c>
    </row>
    <row r="210" spans="2:14" x14ac:dyDescent="0.25">
      <c r="B210" s="112" t="s">
        <v>165</v>
      </c>
      <c r="C210" s="92">
        <v>7</v>
      </c>
      <c r="D210" s="87" t="s">
        <v>157</v>
      </c>
      <c r="E210" s="91" t="s">
        <v>163</v>
      </c>
      <c r="F210" s="89" t="s">
        <v>93</v>
      </c>
      <c r="G210" s="89" t="s">
        <v>79</v>
      </c>
      <c r="H210" s="89" t="s">
        <v>80</v>
      </c>
      <c r="I210" s="89" t="s">
        <v>80</v>
      </c>
      <c r="J210" s="87" t="s">
        <v>84</v>
      </c>
      <c r="K210" s="87">
        <v>40.561253687739402</v>
      </c>
      <c r="L210" s="87">
        <v>-84.297745305246096</v>
      </c>
      <c r="M210" s="90">
        <v>1.2</v>
      </c>
      <c r="N210" s="89" t="s">
        <v>281</v>
      </c>
    </row>
    <row r="211" spans="2:14" x14ac:dyDescent="0.25">
      <c r="B211" s="112" t="s">
        <v>166</v>
      </c>
      <c r="C211" s="92">
        <v>7</v>
      </c>
      <c r="D211" s="87" t="s">
        <v>157</v>
      </c>
      <c r="E211" s="91" t="s">
        <v>163</v>
      </c>
      <c r="F211" s="89" t="s">
        <v>93</v>
      </c>
      <c r="G211" s="89" t="s">
        <v>79</v>
      </c>
      <c r="H211" s="89" t="s">
        <v>80</v>
      </c>
      <c r="I211" s="89" t="s">
        <v>80</v>
      </c>
      <c r="J211" s="87" t="s">
        <v>97</v>
      </c>
      <c r="K211" s="87">
        <v>40.560251129724399</v>
      </c>
      <c r="L211" s="87">
        <v>-84.297670203393693</v>
      </c>
      <c r="M211" s="90">
        <v>1.7</v>
      </c>
      <c r="N211" s="89" t="s">
        <v>282</v>
      </c>
    </row>
    <row r="212" spans="2:14" x14ac:dyDescent="0.25">
      <c r="B212" s="112" t="s">
        <v>167</v>
      </c>
      <c r="C212" s="92">
        <v>7</v>
      </c>
      <c r="D212" s="87" t="s">
        <v>157</v>
      </c>
      <c r="E212" s="91" t="s">
        <v>163</v>
      </c>
      <c r="F212" s="89" t="s">
        <v>93</v>
      </c>
      <c r="G212" s="89" t="s">
        <v>79</v>
      </c>
      <c r="H212" s="89" t="s">
        <v>80</v>
      </c>
      <c r="I212" s="89" t="s">
        <v>80</v>
      </c>
      <c r="J212" s="87" t="s">
        <v>98</v>
      </c>
      <c r="K212" s="87">
        <v>40.560177771231302</v>
      </c>
      <c r="L212" s="87">
        <v>-84.298936206048594</v>
      </c>
      <c r="M212" s="90">
        <v>1.3</v>
      </c>
      <c r="N212" s="89" t="s">
        <v>283</v>
      </c>
    </row>
    <row r="213" spans="2:14" x14ac:dyDescent="0.25">
      <c r="B213" s="112" t="s">
        <v>169</v>
      </c>
      <c r="C213" s="92">
        <v>7</v>
      </c>
      <c r="D213" s="87" t="s">
        <v>157</v>
      </c>
      <c r="E213" s="91" t="s">
        <v>168</v>
      </c>
      <c r="F213" s="89" t="s">
        <v>93</v>
      </c>
      <c r="G213" s="89" t="s">
        <v>79</v>
      </c>
      <c r="H213" s="89" t="s">
        <v>80</v>
      </c>
      <c r="I213" s="89" t="s">
        <v>80</v>
      </c>
      <c r="J213" s="87" t="s">
        <v>82</v>
      </c>
      <c r="K213" s="87">
        <v>40.565120439551698</v>
      </c>
      <c r="L213" s="87">
        <v>-84.231449986456695</v>
      </c>
      <c r="M213" s="90">
        <v>2</v>
      </c>
      <c r="N213" s="89" t="s">
        <v>284</v>
      </c>
    </row>
    <row r="214" spans="2:14" x14ac:dyDescent="0.25">
      <c r="B214" s="112" t="s">
        <v>170</v>
      </c>
      <c r="C214" s="92">
        <v>7</v>
      </c>
      <c r="D214" s="87" t="s">
        <v>157</v>
      </c>
      <c r="E214" s="91" t="s">
        <v>168</v>
      </c>
      <c r="F214" s="89" t="s">
        <v>93</v>
      </c>
      <c r="G214" s="89" t="s">
        <v>79</v>
      </c>
      <c r="H214" s="89" t="s">
        <v>80</v>
      </c>
      <c r="I214" s="89" t="s">
        <v>80</v>
      </c>
      <c r="J214" s="87" t="s">
        <v>84</v>
      </c>
      <c r="K214" s="87">
        <v>40.564460258246697</v>
      </c>
      <c r="L214" s="87">
        <v>-84.232630158423106</v>
      </c>
      <c r="M214" s="90">
        <v>1.3</v>
      </c>
      <c r="N214" s="89" t="s">
        <v>285</v>
      </c>
    </row>
    <row r="215" spans="2:14" x14ac:dyDescent="0.25">
      <c r="B215" s="112" t="s">
        <v>171</v>
      </c>
      <c r="C215" s="92">
        <v>7</v>
      </c>
      <c r="D215" s="87" t="s">
        <v>157</v>
      </c>
      <c r="E215" s="91" t="s">
        <v>168</v>
      </c>
      <c r="F215" s="89" t="s">
        <v>93</v>
      </c>
      <c r="G215" s="89" t="s">
        <v>79</v>
      </c>
      <c r="H215" s="89" t="s">
        <v>80</v>
      </c>
      <c r="I215" s="89" t="s">
        <v>80</v>
      </c>
      <c r="J215" s="87" t="s">
        <v>97</v>
      </c>
      <c r="K215" s="87">
        <v>40.563987531830101</v>
      </c>
      <c r="L215" s="87">
        <v>-84.231235409735504</v>
      </c>
      <c r="M215" s="90">
        <v>2.6</v>
      </c>
      <c r="N215" s="89" t="s">
        <v>286</v>
      </c>
    </row>
    <row r="216" spans="2:14" x14ac:dyDescent="0.25">
      <c r="B216" s="112" t="s">
        <v>173</v>
      </c>
      <c r="C216" s="92">
        <v>7</v>
      </c>
      <c r="D216" s="87" t="s">
        <v>157</v>
      </c>
      <c r="E216" s="91" t="s">
        <v>172</v>
      </c>
      <c r="F216" s="89" t="s">
        <v>93</v>
      </c>
      <c r="G216" s="89" t="s">
        <v>79</v>
      </c>
      <c r="H216" s="89" t="s">
        <v>79</v>
      </c>
      <c r="I216" s="89" t="s">
        <v>79</v>
      </c>
      <c r="J216" s="87" t="s">
        <v>82</v>
      </c>
      <c r="K216" s="87">
        <v>40.558142557770502</v>
      </c>
      <c r="L216" s="87">
        <v>-84.413169311117798</v>
      </c>
      <c r="M216" s="90">
        <v>2.5</v>
      </c>
      <c r="N216" s="89" t="s">
        <v>287</v>
      </c>
    </row>
    <row r="217" spans="2:14" x14ac:dyDescent="0.25">
      <c r="B217" s="112" t="s">
        <v>174</v>
      </c>
      <c r="C217" s="92">
        <v>7</v>
      </c>
      <c r="D217" s="87" t="s">
        <v>157</v>
      </c>
      <c r="E217" s="91" t="s">
        <v>172</v>
      </c>
      <c r="F217" s="89" t="s">
        <v>93</v>
      </c>
      <c r="G217" s="89" t="s">
        <v>79</v>
      </c>
      <c r="H217" s="89" t="s">
        <v>79</v>
      </c>
      <c r="I217" s="89" t="s">
        <v>79</v>
      </c>
      <c r="J217" s="87" t="s">
        <v>84</v>
      </c>
      <c r="K217" s="87">
        <v>40.5566427209164</v>
      </c>
      <c r="L217" s="87">
        <v>-84.416838573050299</v>
      </c>
      <c r="M217" s="90">
        <v>1</v>
      </c>
      <c r="N217" s="89" t="s">
        <v>288</v>
      </c>
    </row>
    <row r="218" spans="2:14" x14ac:dyDescent="0.25">
      <c r="B218" s="112" t="s">
        <v>176</v>
      </c>
      <c r="C218" s="92">
        <v>7</v>
      </c>
      <c r="D218" s="87" t="s">
        <v>157</v>
      </c>
      <c r="E218" s="91" t="s">
        <v>175</v>
      </c>
      <c r="F218" s="89" t="s">
        <v>93</v>
      </c>
      <c r="G218" s="89" t="s">
        <v>79</v>
      </c>
      <c r="H218" s="89" t="s">
        <v>79</v>
      </c>
      <c r="I218" s="89" t="s">
        <v>79</v>
      </c>
      <c r="J218" s="87" t="s">
        <v>82</v>
      </c>
      <c r="K218" s="87">
        <v>40.5575056508237</v>
      </c>
      <c r="L218" s="87">
        <v>-84.378558085989496</v>
      </c>
      <c r="M218" s="90">
        <v>1</v>
      </c>
      <c r="N218" s="89" t="s">
        <v>289</v>
      </c>
    </row>
    <row r="219" spans="2:14" x14ac:dyDescent="0.25">
      <c r="B219" s="112" t="s">
        <v>177</v>
      </c>
      <c r="C219" s="92">
        <v>7</v>
      </c>
      <c r="D219" s="87" t="s">
        <v>157</v>
      </c>
      <c r="E219" s="91" t="s">
        <v>175</v>
      </c>
      <c r="F219" s="89" t="s">
        <v>93</v>
      </c>
      <c r="G219" s="89" t="s">
        <v>79</v>
      </c>
      <c r="H219" s="89" t="s">
        <v>79</v>
      </c>
      <c r="I219" s="89" t="s">
        <v>79</v>
      </c>
      <c r="J219" s="87" t="s">
        <v>84</v>
      </c>
      <c r="K219" s="87">
        <v>40.5563481599821</v>
      </c>
      <c r="L219" s="87">
        <v>-84.379867003988707</v>
      </c>
      <c r="M219" s="90">
        <v>1</v>
      </c>
      <c r="N219" s="89" t="s">
        <v>290</v>
      </c>
    </row>
    <row r="220" spans="2:14" x14ac:dyDescent="0.25">
      <c r="B220" s="140" t="s">
        <v>180</v>
      </c>
      <c r="C220" s="92">
        <v>7</v>
      </c>
      <c r="D220" s="87" t="s">
        <v>178</v>
      </c>
      <c r="E220" s="91" t="s">
        <v>179</v>
      </c>
      <c r="F220" s="89" t="s">
        <v>93</v>
      </c>
      <c r="G220" s="89" t="s">
        <v>79</v>
      </c>
      <c r="H220" s="89" t="s">
        <v>80</v>
      </c>
      <c r="I220" s="89" t="s">
        <v>79</v>
      </c>
      <c r="J220" s="87" t="s">
        <v>82</v>
      </c>
      <c r="K220" s="87">
        <v>40.055092000000002</v>
      </c>
      <c r="L220" s="87">
        <v>-84.636302999999998</v>
      </c>
      <c r="M220" s="90">
        <v>2.16</v>
      </c>
      <c r="N220" s="89" t="s">
        <v>291</v>
      </c>
    </row>
    <row r="221" spans="2:14" x14ac:dyDescent="0.25">
      <c r="B221" s="112" t="s">
        <v>181</v>
      </c>
      <c r="C221" s="92">
        <v>7</v>
      </c>
      <c r="D221" s="87" t="s">
        <v>24</v>
      </c>
      <c r="E221" s="91" t="s">
        <v>25</v>
      </c>
      <c r="F221" s="89" t="s">
        <v>93</v>
      </c>
      <c r="G221" s="89" t="s">
        <v>79</v>
      </c>
      <c r="H221" s="89" t="s">
        <v>80</v>
      </c>
      <c r="I221" s="89" t="s">
        <v>79</v>
      </c>
      <c r="J221" s="87" t="s">
        <v>82</v>
      </c>
      <c r="K221" s="87">
        <v>40.441641571390797</v>
      </c>
      <c r="L221" s="87">
        <v>-83.814504888238403</v>
      </c>
      <c r="M221" s="90">
        <v>2</v>
      </c>
      <c r="N221" s="89" t="s">
        <v>292</v>
      </c>
    </row>
    <row r="222" spans="2:14" x14ac:dyDescent="0.25">
      <c r="B222" s="112" t="s">
        <v>182</v>
      </c>
      <c r="C222" s="92">
        <v>7</v>
      </c>
      <c r="D222" s="87" t="s">
        <v>24</v>
      </c>
      <c r="E222" s="91" t="s">
        <v>25</v>
      </c>
      <c r="F222" s="89" t="s">
        <v>93</v>
      </c>
      <c r="G222" s="89" t="s">
        <v>79</v>
      </c>
      <c r="H222" s="89" t="s">
        <v>80</v>
      </c>
      <c r="I222" s="89" t="s">
        <v>79</v>
      </c>
      <c r="J222" s="87" t="s">
        <v>84</v>
      </c>
      <c r="K222" s="87">
        <v>40.444074805753303</v>
      </c>
      <c r="L222" s="87">
        <v>-83.817852285089003</v>
      </c>
      <c r="M222" s="90">
        <v>3.2</v>
      </c>
      <c r="N222" s="89" t="s">
        <v>293</v>
      </c>
    </row>
    <row r="223" spans="2:14" x14ac:dyDescent="0.25">
      <c r="B223" s="112" t="s">
        <v>183</v>
      </c>
      <c r="C223" s="92">
        <v>7</v>
      </c>
      <c r="D223" s="87" t="s">
        <v>24</v>
      </c>
      <c r="E223" s="91" t="s">
        <v>25</v>
      </c>
      <c r="F223" s="89" t="s">
        <v>93</v>
      </c>
      <c r="G223" s="89" t="s">
        <v>79</v>
      </c>
      <c r="H223" s="89" t="s">
        <v>80</v>
      </c>
      <c r="I223" s="89" t="s">
        <v>79</v>
      </c>
      <c r="J223" s="87" t="s">
        <v>97</v>
      </c>
      <c r="K223" s="87">
        <v>40.448206203288997</v>
      </c>
      <c r="L223" s="87">
        <v>-83.825727250756998</v>
      </c>
      <c r="M223" s="90">
        <v>7</v>
      </c>
      <c r="N223" s="89" t="s">
        <v>294</v>
      </c>
    </row>
    <row r="224" spans="2:14" x14ac:dyDescent="0.25">
      <c r="B224" s="112" t="s">
        <v>184</v>
      </c>
      <c r="C224" s="92">
        <v>7</v>
      </c>
      <c r="D224" s="87" t="s">
        <v>24</v>
      </c>
      <c r="E224" s="91" t="s">
        <v>25</v>
      </c>
      <c r="F224" s="89" t="s">
        <v>93</v>
      </c>
      <c r="G224" s="89" t="s">
        <v>79</v>
      </c>
      <c r="H224" s="89" t="s">
        <v>80</v>
      </c>
      <c r="I224" s="89" t="s">
        <v>79</v>
      </c>
      <c r="J224" s="87" t="s">
        <v>98</v>
      </c>
      <c r="K224" s="87">
        <v>40.450769828219101</v>
      </c>
      <c r="L224" s="87">
        <v>-83.833473470392207</v>
      </c>
      <c r="M224" s="90">
        <v>2.75</v>
      </c>
      <c r="N224" s="89" t="s">
        <v>295</v>
      </c>
    </row>
    <row r="225" spans="2:14" x14ac:dyDescent="0.25">
      <c r="B225" s="112" t="s">
        <v>185</v>
      </c>
      <c r="C225" s="92">
        <v>7</v>
      </c>
      <c r="D225" s="87" t="s">
        <v>24</v>
      </c>
      <c r="E225" s="91" t="s">
        <v>25</v>
      </c>
      <c r="F225" s="89" t="s">
        <v>93</v>
      </c>
      <c r="G225" s="89" t="s">
        <v>79</v>
      </c>
      <c r="H225" s="89" t="s">
        <v>80</v>
      </c>
      <c r="I225" s="89" t="s">
        <v>79</v>
      </c>
      <c r="J225" s="87" t="s">
        <v>99</v>
      </c>
      <c r="K225" s="87">
        <v>40.4516678902555</v>
      </c>
      <c r="L225" s="87">
        <v>-83.836241510095803</v>
      </c>
      <c r="M225" s="90">
        <v>0.75</v>
      </c>
      <c r="N225" s="89" t="s">
        <v>296</v>
      </c>
    </row>
    <row r="226" spans="2:14" x14ac:dyDescent="0.25">
      <c r="B226" s="112" t="s">
        <v>186</v>
      </c>
      <c r="C226" s="92">
        <v>7</v>
      </c>
      <c r="D226" s="87" t="s">
        <v>24</v>
      </c>
      <c r="E226" s="91" t="s">
        <v>25</v>
      </c>
      <c r="F226" s="89" t="s">
        <v>93</v>
      </c>
      <c r="G226" s="89" t="s">
        <v>79</v>
      </c>
      <c r="H226" s="89" t="s">
        <v>80</v>
      </c>
      <c r="I226" s="89" t="s">
        <v>79</v>
      </c>
      <c r="J226" s="87" t="s">
        <v>100</v>
      </c>
      <c r="K226" s="87">
        <v>40.453586437124898</v>
      </c>
      <c r="L226" s="87">
        <v>-83.842206742944498</v>
      </c>
      <c r="M226" s="90">
        <v>6.6</v>
      </c>
      <c r="N226" s="89" t="s">
        <v>297</v>
      </c>
    </row>
    <row r="227" spans="2:14" x14ac:dyDescent="0.25">
      <c r="B227" s="112" t="s">
        <v>187</v>
      </c>
      <c r="C227" s="92">
        <v>7</v>
      </c>
      <c r="D227" s="87" t="s">
        <v>24</v>
      </c>
      <c r="E227" s="91" t="s">
        <v>25</v>
      </c>
      <c r="F227" s="89" t="s">
        <v>93</v>
      </c>
      <c r="G227" s="89" t="s">
        <v>79</v>
      </c>
      <c r="H227" s="89" t="s">
        <v>80</v>
      </c>
      <c r="I227" s="89" t="s">
        <v>79</v>
      </c>
      <c r="J227" s="87" t="s">
        <v>101</v>
      </c>
      <c r="K227" s="87">
        <v>40.456051893523998</v>
      </c>
      <c r="L227" s="87">
        <v>-83.849931504907602</v>
      </c>
      <c r="M227" s="90">
        <v>5</v>
      </c>
      <c r="N227" s="89" t="s">
        <v>298</v>
      </c>
    </row>
    <row r="228" spans="2:14" x14ac:dyDescent="0.25">
      <c r="B228" s="112" t="s">
        <v>188</v>
      </c>
      <c r="C228" s="92">
        <v>7</v>
      </c>
      <c r="D228" s="87" t="s">
        <v>24</v>
      </c>
      <c r="E228" s="91" t="s">
        <v>25</v>
      </c>
      <c r="F228" s="89" t="s">
        <v>93</v>
      </c>
      <c r="G228" s="89" t="s">
        <v>79</v>
      </c>
      <c r="H228" s="89" t="s">
        <v>80</v>
      </c>
      <c r="I228" s="89" t="s">
        <v>79</v>
      </c>
      <c r="J228" s="87" t="s">
        <v>102</v>
      </c>
      <c r="K228" s="87">
        <v>40.4605743829853</v>
      </c>
      <c r="L228" s="87">
        <v>-83.863921907129594</v>
      </c>
      <c r="M228" s="90">
        <v>10.199999999999999</v>
      </c>
      <c r="N228" s="89" t="s">
        <v>299</v>
      </c>
    </row>
    <row r="229" spans="2:14" x14ac:dyDescent="0.25">
      <c r="B229" s="112" t="s">
        <v>189</v>
      </c>
      <c r="C229" s="92">
        <v>7</v>
      </c>
      <c r="D229" s="87" t="s">
        <v>24</v>
      </c>
      <c r="E229" s="91" t="s">
        <v>25</v>
      </c>
      <c r="F229" s="89" t="s">
        <v>93</v>
      </c>
      <c r="G229" s="89" t="s">
        <v>79</v>
      </c>
      <c r="H229" s="89" t="s">
        <v>80</v>
      </c>
      <c r="I229" s="89" t="s">
        <v>79</v>
      </c>
      <c r="J229" s="87" t="s">
        <v>103</v>
      </c>
      <c r="K229" s="87">
        <v>40.462860001914699</v>
      </c>
      <c r="L229" s="87">
        <v>-83.871260430994596</v>
      </c>
      <c r="M229" s="90">
        <v>2.75</v>
      </c>
      <c r="N229" s="89" t="s">
        <v>300</v>
      </c>
    </row>
    <row r="230" spans="2:14" x14ac:dyDescent="0.25">
      <c r="B230" s="112" t="s">
        <v>531</v>
      </c>
      <c r="C230" s="92">
        <v>7</v>
      </c>
      <c r="D230" s="87" t="s">
        <v>24</v>
      </c>
      <c r="E230" s="91" t="s">
        <v>530</v>
      </c>
      <c r="F230" s="89" t="s">
        <v>328</v>
      </c>
      <c r="G230" s="89" t="s">
        <v>79</v>
      </c>
      <c r="H230" s="89" t="s">
        <v>80</v>
      </c>
      <c r="I230" s="89" t="s">
        <v>79</v>
      </c>
      <c r="J230" s="87" t="s">
        <v>82</v>
      </c>
      <c r="K230" s="87">
        <v>40.433028206509398</v>
      </c>
      <c r="L230" s="87">
        <v>-83.805313685640002</v>
      </c>
      <c r="M230" s="90">
        <v>4.5</v>
      </c>
      <c r="N230" s="89" t="s">
        <v>695</v>
      </c>
    </row>
    <row r="231" spans="2:14" x14ac:dyDescent="0.25">
      <c r="B231" s="140" t="s">
        <v>190</v>
      </c>
      <c r="C231" s="92">
        <v>7</v>
      </c>
      <c r="D231" s="87" t="s">
        <v>24</v>
      </c>
      <c r="E231" s="91" t="s">
        <v>26</v>
      </c>
      <c r="F231" s="89" t="s">
        <v>328</v>
      </c>
      <c r="G231" s="89" t="s">
        <v>79</v>
      </c>
      <c r="H231" s="89" t="s">
        <v>80</v>
      </c>
      <c r="I231" s="89" t="s">
        <v>79</v>
      </c>
      <c r="J231" s="87" t="s">
        <v>82</v>
      </c>
      <c r="K231" s="87">
        <v>40.325801587370002</v>
      </c>
      <c r="L231" s="87">
        <v>-83.663997283540496</v>
      </c>
      <c r="M231" s="90">
        <v>2</v>
      </c>
      <c r="N231" s="89" t="s">
        <v>301</v>
      </c>
    </row>
    <row r="232" spans="2:14" x14ac:dyDescent="0.25">
      <c r="B232" s="140" t="s">
        <v>191</v>
      </c>
      <c r="C232" s="92">
        <v>7</v>
      </c>
      <c r="D232" s="87" t="s">
        <v>24</v>
      </c>
      <c r="E232" s="91" t="s">
        <v>26</v>
      </c>
      <c r="F232" s="89" t="s">
        <v>328</v>
      </c>
      <c r="G232" s="89" t="s">
        <v>79</v>
      </c>
      <c r="H232" s="89" t="s">
        <v>80</v>
      </c>
      <c r="I232" s="89" t="s">
        <v>79</v>
      </c>
      <c r="J232" s="87" t="s">
        <v>84</v>
      </c>
      <c r="K232" s="87">
        <v>40.325556204392299</v>
      </c>
      <c r="L232" s="87">
        <v>-83.662387958131504</v>
      </c>
      <c r="M232" s="90">
        <v>2.5</v>
      </c>
      <c r="N232" s="89" t="s">
        <v>302</v>
      </c>
    </row>
    <row r="233" spans="2:14" x14ac:dyDescent="0.25">
      <c r="B233" s="140" t="s">
        <v>192</v>
      </c>
      <c r="C233" s="92">
        <v>7</v>
      </c>
      <c r="D233" s="87" t="s">
        <v>24</v>
      </c>
      <c r="E233" s="91" t="s">
        <v>26</v>
      </c>
      <c r="F233" s="89" t="s">
        <v>328</v>
      </c>
      <c r="G233" s="89" t="s">
        <v>79</v>
      </c>
      <c r="H233" s="89" t="s">
        <v>80</v>
      </c>
      <c r="I233" s="89" t="s">
        <v>79</v>
      </c>
      <c r="J233" s="87" t="s">
        <v>97</v>
      </c>
      <c r="K233" s="87">
        <v>40.324476508692896</v>
      </c>
      <c r="L233" s="87">
        <v>-83.662581077180604</v>
      </c>
      <c r="M233" s="90">
        <v>2.5</v>
      </c>
      <c r="N233" s="89" t="s">
        <v>303</v>
      </c>
    </row>
    <row r="234" spans="2:14" x14ac:dyDescent="0.25">
      <c r="B234" s="140" t="s">
        <v>193</v>
      </c>
      <c r="C234" s="92">
        <v>7</v>
      </c>
      <c r="D234" s="87" t="s">
        <v>24</v>
      </c>
      <c r="E234" s="91" t="s">
        <v>26</v>
      </c>
      <c r="F234" s="89" t="s">
        <v>328</v>
      </c>
      <c r="G234" s="89" t="s">
        <v>79</v>
      </c>
      <c r="H234" s="89" t="s">
        <v>80</v>
      </c>
      <c r="I234" s="89" t="s">
        <v>79</v>
      </c>
      <c r="J234" s="87" t="s">
        <v>98</v>
      </c>
      <c r="K234" s="87">
        <v>40.324754613781899</v>
      </c>
      <c r="L234" s="87">
        <v>-83.664168944917407</v>
      </c>
      <c r="M234" s="90">
        <v>2.5</v>
      </c>
      <c r="N234" s="89" t="s">
        <v>304</v>
      </c>
    </row>
    <row r="235" spans="2:14" x14ac:dyDescent="0.25">
      <c r="B235" s="140" t="s">
        <v>194</v>
      </c>
      <c r="C235" s="92">
        <v>7</v>
      </c>
      <c r="D235" s="87" t="s">
        <v>24</v>
      </c>
      <c r="E235" s="91" t="s">
        <v>27</v>
      </c>
      <c r="F235" s="89" t="s">
        <v>328</v>
      </c>
      <c r="G235" s="89" t="s">
        <v>79</v>
      </c>
      <c r="H235" s="89" t="s">
        <v>80</v>
      </c>
      <c r="I235" s="89" t="s">
        <v>79</v>
      </c>
      <c r="J235" s="87" t="s">
        <v>82</v>
      </c>
      <c r="K235" s="87">
        <v>40.323705118678902</v>
      </c>
      <c r="L235" s="87">
        <v>-83.588023537507794</v>
      </c>
      <c r="M235" s="90">
        <v>1.5</v>
      </c>
      <c r="N235" s="89" t="s">
        <v>305</v>
      </c>
    </row>
    <row r="236" spans="2:14" x14ac:dyDescent="0.25">
      <c r="B236" s="140" t="s">
        <v>195</v>
      </c>
      <c r="C236" s="92">
        <v>7</v>
      </c>
      <c r="D236" s="87" t="s">
        <v>24</v>
      </c>
      <c r="E236" s="91" t="s">
        <v>27</v>
      </c>
      <c r="F236" s="89" t="s">
        <v>328</v>
      </c>
      <c r="G236" s="89" t="s">
        <v>79</v>
      </c>
      <c r="H236" s="89" t="s">
        <v>80</v>
      </c>
      <c r="I236" s="89" t="s">
        <v>79</v>
      </c>
      <c r="J236" s="87" t="s">
        <v>84</v>
      </c>
      <c r="K236" s="87">
        <v>40.323214336588997</v>
      </c>
      <c r="L236" s="87">
        <v>-83.586221093049701</v>
      </c>
      <c r="M236" s="90">
        <v>2.5</v>
      </c>
      <c r="N236" s="89" t="s">
        <v>306</v>
      </c>
    </row>
    <row r="237" spans="2:14" x14ac:dyDescent="0.25">
      <c r="B237" s="140" t="s">
        <v>196</v>
      </c>
      <c r="C237" s="92">
        <v>7</v>
      </c>
      <c r="D237" s="87" t="s">
        <v>24</v>
      </c>
      <c r="E237" s="91" t="s">
        <v>27</v>
      </c>
      <c r="F237" s="89" t="s">
        <v>328</v>
      </c>
      <c r="G237" s="89" t="s">
        <v>79</v>
      </c>
      <c r="H237" s="89" t="s">
        <v>80</v>
      </c>
      <c r="I237" s="89" t="s">
        <v>79</v>
      </c>
      <c r="J237" s="87" t="s">
        <v>97</v>
      </c>
      <c r="K237" s="87">
        <v>40.321202092715701</v>
      </c>
      <c r="L237" s="87">
        <v>-83.584654682985004</v>
      </c>
      <c r="M237" s="90">
        <v>3.75</v>
      </c>
      <c r="N237" s="89" t="s">
        <v>307</v>
      </c>
    </row>
    <row r="238" spans="2:14" x14ac:dyDescent="0.25">
      <c r="B238" s="140" t="s">
        <v>534</v>
      </c>
      <c r="C238" s="92">
        <v>7</v>
      </c>
      <c r="D238" s="87" t="s">
        <v>532</v>
      </c>
      <c r="E238" s="91" t="s">
        <v>533</v>
      </c>
      <c r="F238" s="89" t="s">
        <v>328</v>
      </c>
      <c r="G238" s="89" t="s">
        <v>79</v>
      </c>
      <c r="H238" s="89" t="s">
        <v>79</v>
      </c>
      <c r="I238" s="89" t="s">
        <v>79</v>
      </c>
      <c r="J238" s="87" t="s">
        <v>82</v>
      </c>
      <c r="K238" s="87">
        <v>39.982963505895</v>
      </c>
      <c r="L238" s="87">
        <v>-84.202040944486001</v>
      </c>
      <c r="M238" s="90">
        <v>6.25</v>
      </c>
      <c r="N238" s="89" t="s">
        <v>696</v>
      </c>
    </row>
    <row r="239" spans="2:14" x14ac:dyDescent="0.25">
      <c r="B239" s="140" t="s">
        <v>535</v>
      </c>
      <c r="C239" s="92">
        <v>7</v>
      </c>
      <c r="D239" s="87" t="s">
        <v>532</v>
      </c>
      <c r="E239" s="91" t="s">
        <v>533</v>
      </c>
      <c r="F239" s="89" t="s">
        <v>328</v>
      </c>
      <c r="G239" s="89" t="s">
        <v>79</v>
      </c>
      <c r="H239" s="89" t="s">
        <v>79</v>
      </c>
      <c r="I239" s="89" t="s">
        <v>79</v>
      </c>
      <c r="J239" s="87" t="s">
        <v>84</v>
      </c>
      <c r="K239" s="87">
        <v>39.983744478900697</v>
      </c>
      <c r="L239" s="87">
        <v>-84.201236281781604</v>
      </c>
      <c r="M239" s="90">
        <v>2.25</v>
      </c>
      <c r="N239" s="89" t="s">
        <v>697</v>
      </c>
    </row>
    <row r="240" spans="2:14" x14ac:dyDescent="0.25">
      <c r="B240" s="140" t="s">
        <v>536</v>
      </c>
      <c r="C240" s="92">
        <v>7</v>
      </c>
      <c r="D240" s="87" t="s">
        <v>532</v>
      </c>
      <c r="E240" s="91" t="s">
        <v>533</v>
      </c>
      <c r="F240" s="89" t="s">
        <v>328</v>
      </c>
      <c r="G240" s="89" t="s">
        <v>79</v>
      </c>
      <c r="H240" s="89" t="s">
        <v>79</v>
      </c>
      <c r="I240" s="89" t="s">
        <v>79</v>
      </c>
      <c r="J240" s="87" t="s">
        <v>97</v>
      </c>
      <c r="K240" s="87">
        <v>39.985224192745797</v>
      </c>
      <c r="L240" s="87">
        <v>-84.201086078076798</v>
      </c>
      <c r="M240" s="90">
        <v>1</v>
      </c>
      <c r="N240" s="89" t="s">
        <v>698</v>
      </c>
    </row>
    <row r="241" spans="2:14" x14ac:dyDescent="0.25">
      <c r="B241" s="140" t="s">
        <v>537</v>
      </c>
      <c r="C241" s="92">
        <v>7</v>
      </c>
      <c r="D241" s="87" t="s">
        <v>532</v>
      </c>
      <c r="E241" s="91" t="s">
        <v>533</v>
      </c>
      <c r="F241" s="89" t="s">
        <v>328</v>
      </c>
      <c r="G241" s="89" t="s">
        <v>79</v>
      </c>
      <c r="H241" s="89" t="s">
        <v>79</v>
      </c>
      <c r="I241" s="89" t="s">
        <v>79</v>
      </c>
      <c r="J241" s="87" t="s">
        <v>98</v>
      </c>
      <c r="K241" s="87">
        <v>39.984402133455099</v>
      </c>
      <c r="L241" s="87">
        <v>-84.199530396848303</v>
      </c>
      <c r="M241" s="90">
        <v>2.5</v>
      </c>
      <c r="N241" s="89" t="s">
        <v>699</v>
      </c>
    </row>
    <row r="242" spans="2:14" x14ac:dyDescent="0.25">
      <c r="B242" s="140" t="s">
        <v>539</v>
      </c>
      <c r="C242" s="92">
        <v>7</v>
      </c>
      <c r="D242" s="87" t="s">
        <v>532</v>
      </c>
      <c r="E242" s="91" t="s">
        <v>538</v>
      </c>
      <c r="F242" s="89" t="s">
        <v>328</v>
      </c>
      <c r="G242" s="89" t="s">
        <v>79</v>
      </c>
      <c r="H242" s="89" t="s">
        <v>80</v>
      </c>
      <c r="I242" s="89" t="s">
        <v>79</v>
      </c>
      <c r="J242" s="87" t="s">
        <v>82</v>
      </c>
      <c r="K242" s="87">
        <v>40.130433367933897</v>
      </c>
      <c r="L242" s="87">
        <v>-84.216385398299394</v>
      </c>
      <c r="M242" s="90">
        <v>5.5</v>
      </c>
      <c r="N242" s="89" t="s">
        <v>700</v>
      </c>
    </row>
    <row r="243" spans="2:14" x14ac:dyDescent="0.25">
      <c r="B243" s="140" t="s">
        <v>541</v>
      </c>
      <c r="C243" s="92">
        <v>7</v>
      </c>
      <c r="D243" s="87" t="s">
        <v>197</v>
      </c>
      <c r="E243" s="88" t="s">
        <v>704</v>
      </c>
      <c r="F243" s="89" t="s">
        <v>328</v>
      </c>
      <c r="G243" s="89" t="s">
        <v>79</v>
      </c>
      <c r="H243" s="89" t="s">
        <v>80</v>
      </c>
      <c r="I243" s="89" t="s">
        <v>79</v>
      </c>
      <c r="J243" s="87" t="s">
        <v>82</v>
      </c>
      <c r="K243" s="87">
        <v>39.856828760663802</v>
      </c>
      <c r="L243" s="87">
        <v>-84.328381656355901</v>
      </c>
      <c r="M243" s="90">
        <v>1</v>
      </c>
      <c r="N243" s="89" t="s">
        <v>701</v>
      </c>
    </row>
    <row r="244" spans="2:14" x14ac:dyDescent="0.25">
      <c r="B244" s="112" t="s">
        <v>199</v>
      </c>
      <c r="C244" s="92">
        <v>7</v>
      </c>
      <c r="D244" s="87" t="s">
        <v>197</v>
      </c>
      <c r="E244" s="88" t="s">
        <v>198</v>
      </c>
      <c r="F244" s="89" t="s">
        <v>93</v>
      </c>
      <c r="G244" s="89" t="s">
        <v>79</v>
      </c>
      <c r="H244" s="89" t="s">
        <v>80</v>
      </c>
      <c r="I244" s="89" t="s">
        <v>79</v>
      </c>
      <c r="J244" s="87" t="s">
        <v>82</v>
      </c>
      <c r="K244" s="92">
        <v>39.800386099999997</v>
      </c>
      <c r="L244" s="92">
        <v>-84.101438900000005</v>
      </c>
      <c r="M244" s="90">
        <v>25.25</v>
      </c>
      <c r="N244" s="89" t="s">
        <v>308</v>
      </c>
    </row>
    <row r="245" spans="2:14" x14ac:dyDescent="0.25">
      <c r="B245" s="112" t="s">
        <v>201</v>
      </c>
      <c r="C245" s="92">
        <v>7</v>
      </c>
      <c r="D245" s="87" t="s">
        <v>197</v>
      </c>
      <c r="E245" s="88" t="s">
        <v>200</v>
      </c>
      <c r="F245" s="89" t="s">
        <v>93</v>
      </c>
      <c r="G245" s="89" t="s">
        <v>79</v>
      </c>
      <c r="H245" s="89" t="s">
        <v>80</v>
      </c>
      <c r="I245" s="89" t="s">
        <v>79</v>
      </c>
      <c r="J245" s="87" t="s">
        <v>82</v>
      </c>
      <c r="K245" s="92">
        <v>39.864331</v>
      </c>
      <c r="L245" s="92">
        <v>-84.222980000000007</v>
      </c>
      <c r="M245" s="90">
        <v>9.75</v>
      </c>
      <c r="N245" s="89" t="s">
        <v>309</v>
      </c>
    </row>
    <row r="246" spans="2:14" x14ac:dyDescent="0.25">
      <c r="B246" s="140" t="s">
        <v>203</v>
      </c>
      <c r="C246" s="92">
        <v>7</v>
      </c>
      <c r="D246" s="93" t="s">
        <v>34</v>
      </c>
      <c r="E246" s="94" t="s">
        <v>202</v>
      </c>
      <c r="F246" s="93" t="s">
        <v>328</v>
      </c>
      <c r="G246" s="89" t="s">
        <v>79</v>
      </c>
      <c r="H246" s="89" t="s">
        <v>80</v>
      </c>
      <c r="I246" s="89" t="s">
        <v>79</v>
      </c>
      <c r="J246" s="89" t="s">
        <v>82</v>
      </c>
      <c r="K246" s="89">
        <v>40.2681347892592</v>
      </c>
      <c r="L246" s="89">
        <v>-84.184370082590405</v>
      </c>
      <c r="M246" s="95">
        <v>3.75</v>
      </c>
      <c r="N246" s="93" t="s">
        <v>310</v>
      </c>
    </row>
    <row r="247" spans="2:14" x14ac:dyDescent="0.25">
      <c r="B247" s="140" t="s">
        <v>204</v>
      </c>
      <c r="C247" s="92">
        <v>7</v>
      </c>
      <c r="D247" s="93" t="s">
        <v>34</v>
      </c>
      <c r="E247" s="94" t="s">
        <v>202</v>
      </c>
      <c r="F247" s="93" t="s">
        <v>328</v>
      </c>
      <c r="G247" s="89" t="s">
        <v>79</v>
      </c>
      <c r="H247" s="89" t="s">
        <v>80</v>
      </c>
      <c r="I247" s="89" t="s">
        <v>79</v>
      </c>
      <c r="J247" s="89" t="s">
        <v>84</v>
      </c>
      <c r="K247" s="89">
        <v>40.267078735218497</v>
      </c>
      <c r="L247" s="89">
        <v>-84.183983844492303</v>
      </c>
      <c r="M247" s="95">
        <v>2</v>
      </c>
      <c r="N247" s="96" t="s">
        <v>311</v>
      </c>
    </row>
    <row r="248" spans="2:14" x14ac:dyDescent="0.25">
      <c r="B248" s="140" t="s">
        <v>205</v>
      </c>
      <c r="C248" s="92">
        <v>7</v>
      </c>
      <c r="D248" s="93" t="s">
        <v>34</v>
      </c>
      <c r="E248" s="94" t="s">
        <v>202</v>
      </c>
      <c r="F248" s="93" t="s">
        <v>328</v>
      </c>
      <c r="G248" s="89" t="s">
        <v>79</v>
      </c>
      <c r="H248" s="89" t="s">
        <v>80</v>
      </c>
      <c r="I248" s="89" t="s">
        <v>79</v>
      </c>
      <c r="J248" s="89" t="s">
        <v>97</v>
      </c>
      <c r="K248" s="89">
        <v>40.2673734496327</v>
      </c>
      <c r="L248" s="89">
        <v>-84.182610553476806</v>
      </c>
      <c r="M248" s="95">
        <v>1.75</v>
      </c>
      <c r="N248" s="97" t="s">
        <v>312</v>
      </c>
    </row>
    <row r="249" spans="2:14" x14ac:dyDescent="0.25">
      <c r="B249" s="130"/>
      <c r="C249" s="126"/>
      <c r="D249" s="127"/>
      <c r="E249" s="143"/>
      <c r="F249" s="128"/>
      <c r="G249" s="128"/>
      <c r="H249" s="128"/>
      <c r="I249" s="128"/>
      <c r="J249" s="127"/>
      <c r="K249" s="127"/>
      <c r="L249" s="127"/>
      <c r="M249" s="129">
        <f>SUM(M206:M248)</f>
        <v>154.56</v>
      </c>
      <c r="N249" s="128"/>
    </row>
    <row r="250" spans="2:14" x14ac:dyDescent="0.25">
      <c r="B250" s="144"/>
      <c r="C250" s="145"/>
      <c r="D250" s="146"/>
      <c r="E250" s="159"/>
      <c r="F250" s="147"/>
      <c r="G250" s="147"/>
      <c r="H250" s="147"/>
      <c r="I250" s="147"/>
      <c r="J250" s="146"/>
      <c r="K250" s="146"/>
      <c r="L250" s="146"/>
      <c r="M250" s="148"/>
      <c r="N250" s="147"/>
    </row>
    <row r="251" spans="2:14" ht="45" x14ac:dyDescent="0.25">
      <c r="B251" s="135" t="s">
        <v>551</v>
      </c>
      <c r="C251" s="71" t="s">
        <v>0</v>
      </c>
      <c r="D251" s="72" t="s">
        <v>1</v>
      </c>
      <c r="E251" s="71" t="s">
        <v>552</v>
      </c>
      <c r="F251" s="71" t="s">
        <v>553</v>
      </c>
      <c r="G251" s="71" t="s">
        <v>550</v>
      </c>
      <c r="H251" s="71" t="s">
        <v>549</v>
      </c>
      <c r="I251" s="71" t="s">
        <v>548</v>
      </c>
      <c r="J251" s="71" t="s">
        <v>96</v>
      </c>
      <c r="K251" s="115" t="s">
        <v>5</v>
      </c>
      <c r="L251" s="115" t="s">
        <v>3</v>
      </c>
      <c r="M251" s="116" t="s">
        <v>554</v>
      </c>
      <c r="N251" s="115" t="s">
        <v>555</v>
      </c>
    </row>
    <row r="252" spans="2:14" x14ac:dyDescent="0.25">
      <c r="B252" s="141" t="s">
        <v>206</v>
      </c>
      <c r="C252" s="98">
        <v>8</v>
      </c>
      <c r="D252" s="99" t="s">
        <v>30</v>
      </c>
      <c r="E252" s="100" t="s">
        <v>31</v>
      </c>
      <c r="F252" s="99" t="s">
        <v>92</v>
      </c>
      <c r="G252" s="101" t="s">
        <v>79</v>
      </c>
      <c r="H252" s="101" t="s">
        <v>80</v>
      </c>
      <c r="I252" s="101" t="s">
        <v>79</v>
      </c>
      <c r="J252" s="101" t="s">
        <v>82</v>
      </c>
      <c r="K252" s="101">
        <v>39.031965545160702</v>
      </c>
      <c r="L252" s="101">
        <v>-84.196982469152999</v>
      </c>
      <c r="M252" s="101">
        <v>1.25</v>
      </c>
      <c r="N252" s="99" t="s">
        <v>313</v>
      </c>
    </row>
    <row r="253" spans="2:14" x14ac:dyDescent="0.25">
      <c r="B253" s="141" t="s">
        <v>207</v>
      </c>
      <c r="C253" s="98">
        <v>8</v>
      </c>
      <c r="D253" s="99" t="s">
        <v>30</v>
      </c>
      <c r="E253" s="100" t="s">
        <v>31</v>
      </c>
      <c r="F253" s="99" t="s">
        <v>92</v>
      </c>
      <c r="G253" s="101" t="s">
        <v>79</v>
      </c>
      <c r="H253" s="101" t="s">
        <v>80</v>
      </c>
      <c r="I253" s="101" t="s">
        <v>79</v>
      </c>
      <c r="J253" s="101" t="s">
        <v>84</v>
      </c>
      <c r="K253" s="101">
        <v>39.034382393825503</v>
      </c>
      <c r="L253" s="101">
        <v>-84.197250690054403</v>
      </c>
      <c r="M253" s="101">
        <v>0.25</v>
      </c>
      <c r="N253" s="102" t="s">
        <v>314</v>
      </c>
    </row>
    <row r="254" spans="2:14" x14ac:dyDescent="0.25">
      <c r="B254" s="105" t="s">
        <v>209</v>
      </c>
      <c r="C254" s="98">
        <v>8</v>
      </c>
      <c r="D254" s="103" t="s">
        <v>30</v>
      </c>
      <c r="E254" s="104" t="s">
        <v>208</v>
      </c>
      <c r="F254" s="101" t="s">
        <v>93</v>
      </c>
      <c r="G254" s="101" t="s">
        <v>79</v>
      </c>
      <c r="H254" s="101" t="s">
        <v>80</v>
      </c>
      <c r="I254" s="101" t="s">
        <v>79</v>
      </c>
      <c r="J254" s="103" t="s">
        <v>82</v>
      </c>
      <c r="K254" s="103">
        <v>39.076106000000003</v>
      </c>
      <c r="L254" s="103">
        <v>-84.120283000000001</v>
      </c>
      <c r="M254" s="106">
        <v>2.16</v>
      </c>
      <c r="N254" s="101" t="s">
        <v>315</v>
      </c>
    </row>
    <row r="255" spans="2:14" x14ac:dyDescent="0.25">
      <c r="B255" s="142" t="s">
        <v>210</v>
      </c>
      <c r="C255" s="98">
        <v>8</v>
      </c>
      <c r="D255" s="103" t="s">
        <v>29</v>
      </c>
      <c r="E255" s="104" t="s">
        <v>28</v>
      </c>
      <c r="F255" s="101" t="s">
        <v>328</v>
      </c>
      <c r="G255" s="101" t="s">
        <v>79</v>
      </c>
      <c r="H255" s="101" t="s">
        <v>80</v>
      </c>
      <c r="I255" s="101" t="s">
        <v>79</v>
      </c>
      <c r="J255" s="103" t="s">
        <v>82</v>
      </c>
      <c r="K255" s="103">
        <v>39.401770708521703</v>
      </c>
      <c r="L255" s="103">
        <v>-83.855154290841796</v>
      </c>
      <c r="M255" s="106">
        <v>4</v>
      </c>
      <c r="N255" s="101" t="s">
        <v>316</v>
      </c>
    </row>
    <row r="256" spans="2:14" x14ac:dyDescent="0.25">
      <c r="B256" s="142" t="s">
        <v>211</v>
      </c>
      <c r="C256" s="98">
        <v>8</v>
      </c>
      <c r="D256" s="103" t="s">
        <v>32</v>
      </c>
      <c r="E256" s="104" t="s">
        <v>33</v>
      </c>
      <c r="F256" s="101" t="s">
        <v>93</v>
      </c>
      <c r="G256" s="101" t="s">
        <v>79</v>
      </c>
      <c r="H256" s="101" t="s">
        <v>80</v>
      </c>
      <c r="I256" s="101" t="s">
        <v>79</v>
      </c>
      <c r="J256" s="103" t="s">
        <v>82</v>
      </c>
      <c r="K256" s="103">
        <v>39.576810459181097</v>
      </c>
      <c r="L256" s="103">
        <v>-84.652814751343399</v>
      </c>
      <c r="M256" s="106">
        <v>5</v>
      </c>
      <c r="N256" s="101" t="s">
        <v>317</v>
      </c>
    </row>
    <row r="257" spans="2:14" x14ac:dyDescent="0.25">
      <c r="B257" s="142" t="s">
        <v>212</v>
      </c>
      <c r="C257" s="98">
        <v>8</v>
      </c>
      <c r="D257" s="103" t="s">
        <v>32</v>
      </c>
      <c r="E257" s="104" t="s">
        <v>33</v>
      </c>
      <c r="F257" s="101" t="s">
        <v>328</v>
      </c>
      <c r="G257" s="101" t="s">
        <v>79</v>
      </c>
      <c r="H257" s="101" t="s">
        <v>80</v>
      </c>
      <c r="I257" s="101" t="s">
        <v>79</v>
      </c>
      <c r="J257" s="103" t="s">
        <v>84</v>
      </c>
      <c r="K257" s="103">
        <v>39.602664291643798</v>
      </c>
      <c r="L257" s="103">
        <v>-84.660110359863197</v>
      </c>
      <c r="M257" s="106">
        <v>4.25</v>
      </c>
      <c r="N257" s="101" t="s">
        <v>318</v>
      </c>
    </row>
    <row r="258" spans="2:14" x14ac:dyDescent="0.25">
      <c r="B258" s="142" t="s">
        <v>213</v>
      </c>
      <c r="C258" s="98">
        <v>8</v>
      </c>
      <c r="D258" s="103" t="s">
        <v>32</v>
      </c>
      <c r="E258" s="104" t="s">
        <v>33</v>
      </c>
      <c r="F258" s="101" t="s">
        <v>328</v>
      </c>
      <c r="G258" s="101" t="s">
        <v>79</v>
      </c>
      <c r="H258" s="101" t="s">
        <v>80</v>
      </c>
      <c r="I258" s="101" t="s">
        <v>79</v>
      </c>
      <c r="J258" s="103" t="s">
        <v>97</v>
      </c>
      <c r="K258" s="103">
        <v>39.606160887285</v>
      </c>
      <c r="L258" s="103">
        <v>-84.661043768600393</v>
      </c>
      <c r="M258" s="106">
        <v>5</v>
      </c>
      <c r="N258" s="101" t="s">
        <v>319</v>
      </c>
    </row>
    <row r="259" spans="2:14" x14ac:dyDescent="0.25">
      <c r="B259" s="142" t="s">
        <v>214</v>
      </c>
      <c r="C259" s="98">
        <v>8</v>
      </c>
      <c r="D259" s="103" t="s">
        <v>32</v>
      </c>
      <c r="E259" s="104" t="s">
        <v>33</v>
      </c>
      <c r="F259" s="101" t="s">
        <v>328</v>
      </c>
      <c r="G259" s="101" t="s">
        <v>79</v>
      </c>
      <c r="H259" s="101" t="s">
        <v>80</v>
      </c>
      <c r="I259" s="101" t="s">
        <v>79</v>
      </c>
      <c r="J259" s="103" t="s">
        <v>98</v>
      </c>
      <c r="K259" s="103">
        <v>39.610277220400803</v>
      </c>
      <c r="L259" s="103">
        <v>-84.661505108550898</v>
      </c>
      <c r="M259" s="106">
        <v>1.5</v>
      </c>
      <c r="N259" s="101" t="s">
        <v>320</v>
      </c>
    </row>
    <row r="260" spans="2:14" x14ac:dyDescent="0.25">
      <c r="B260" s="142" t="s">
        <v>215</v>
      </c>
      <c r="C260" s="98">
        <v>8</v>
      </c>
      <c r="D260" s="103" t="s">
        <v>32</v>
      </c>
      <c r="E260" s="104" t="s">
        <v>33</v>
      </c>
      <c r="F260" s="101" t="s">
        <v>328</v>
      </c>
      <c r="G260" s="101" t="s">
        <v>79</v>
      </c>
      <c r="H260" s="101" t="s">
        <v>80</v>
      </c>
      <c r="I260" s="101" t="s">
        <v>79</v>
      </c>
      <c r="J260" s="103" t="s">
        <v>99</v>
      </c>
      <c r="K260" s="103">
        <v>39.615517338579501</v>
      </c>
      <c r="L260" s="103">
        <v>-84.6614514643706</v>
      </c>
      <c r="M260" s="106">
        <v>4</v>
      </c>
      <c r="N260" s="101" t="s">
        <v>321</v>
      </c>
    </row>
    <row r="261" spans="2:14" x14ac:dyDescent="0.25">
      <c r="B261" s="142" t="s">
        <v>216</v>
      </c>
      <c r="C261" s="98">
        <v>8</v>
      </c>
      <c r="D261" s="103" t="s">
        <v>35</v>
      </c>
      <c r="E261" s="104" t="s">
        <v>36</v>
      </c>
      <c r="F261" s="101" t="s">
        <v>328</v>
      </c>
      <c r="G261" s="101" t="s">
        <v>79</v>
      </c>
      <c r="H261" s="101" t="s">
        <v>79</v>
      </c>
      <c r="I261" s="101" t="s">
        <v>79</v>
      </c>
      <c r="J261" s="103" t="s">
        <v>82</v>
      </c>
      <c r="K261" s="103">
        <v>39.446685000000002</v>
      </c>
      <c r="L261" s="103">
        <v>-84.029595999999998</v>
      </c>
      <c r="M261" s="106">
        <v>1.5</v>
      </c>
      <c r="N261" s="101" t="s">
        <v>322</v>
      </c>
    </row>
    <row r="262" spans="2:14" x14ac:dyDescent="0.25">
      <c r="B262" s="142" t="s">
        <v>217</v>
      </c>
      <c r="C262" s="98">
        <v>8</v>
      </c>
      <c r="D262" s="103" t="s">
        <v>35</v>
      </c>
      <c r="E262" s="104" t="s">
        <v>37</v>
      </c>
      <c r="F262" s="101" t="s">
        <v>328</v>
      </c>
      <c r="G262" s="101" t="s">
        <v>79</v>
      </c>
      <c r="H262" s="101" t="s">
        <v>79</v>
      </c>
      <c r="I262" s="101" t="s">
        <v>79</v>
      </c>
      <c r="J262" s="103" t="s">
        <v>82</v>
      </c>
      <c r="K262" s="103">
        <v>39.382850068529002</v>
      </c>
      <c r="L262" s="103">
        <v>-84.218896844146698</v>
      </c>
      <c r="M262" s="106">
        <v>4</v>
      </c>
      <c r="N262" s="101" t="s">
        <v>323</v>
      </c>
    </row>
    <row r="263" spans="2:14" x14ac:dyDescent="0.25">
      <c r="B263" s="142" t="s">
        <v>218</v>
      </c>
      <c r="C263" s="98">
        <v>8</v>
      </c>
      <c r="D263" s="103" t="s">
        <v>35</v>
      </c>
      <c r="E263" s="104" t="s">
        <v>37</v>
      </c>
      <c r="F263" s="101" t="s">
        <v>328</v>
      </c>
      <c r="G263" s="101" t="s">
        <v>79</v>
      </c>
      <c r="H263" s="101" t="s">
        <v>79</v>
      </c>
      <c r="I263" s="101" t="s">
        <v>79</v>
      </c>
      <c r="J263" s="103" t="s">
        <v>84</v>
      </c>
      <c r="K263" s="103">
        <v>39.383596395822501</v>
      </c>
      <c r="L263" s="103">
        <v>-84.217577197311499</v>
      </c>
      <c r="M263" s="106">
        <v>1.6</v>
      </c>
      <c r="N263" s="101" t="s">
        <v>324</v>
      </c>
    </row>
    <row r="264" spans="2:14" x14ac:dyDescent="0.25">
      <c r="B264" s="142" t="s">
        <v>219</v>
      </c>
      <c r="C264" s="98">
        <v>8</v>
      </c>
      <c r="D264" s="103" t="s">
        <v>35</v>
      </c>
      <c r="E264" s="104" t="s">
        <v>38</v>
      </c>
      <c r="F264" s="101" t="s">
        <v>328</v>
      </c>
      <c r="G264" s="101" t="s">
        <v>79</v>
      </c>
      <c r="H264" s="101" t="s">
        <v>79</v>
      </c>
      <c r="I264" s="101" t="s">
        <v>79</v>
      </c>
      <c r="J264" s="103" t="s">
        <v>82</v>
      </c>
      <c r="K264" s="103">
        <v>39.493582883486198</v>
      </c>
      <c r="L264" s="103">
        <v>-84.322751078262399</v>
      </c>
      <c r="M264" s="106">
        <v>3.75</v>
      </c>
      <c r="N264" s="101" t="s">
        <v>325</v>
      </c>
    </row>
    <row r="265" spans="2:14" x14ac:dyDescent="0.25">
      <c r="B265" s="142" t="s">
        <v>220</v>
      </c>
      <c r="C265" s="98">
        <v>8</v>
      </c>
      <c r="D265" s="103" t="s">
        <v>35</v>
      </c>
      <c r="E265" s="104" t="s">
        <v>38</v>
      </c>
      <c r="F265" s="101" t="s">
        <v>328</v>
      </c>
      <c r="G265" s="101" t="s">
        <v>79</v>
      </c>
      <c r="H265" s="101" t="s">
        <v>79</v>
      </c>
      <c r="I265" s="101" t="s">
        <v>79</v>
      </c>
      <c r="J265" s="103" t="s">
        <v>84</v>
      </c>
      <c r="K265" s="103">
        <v>39.491678595882199</v>
      </c>
      <c r="L265" s="103">
        <v>-84.323030028000005</v>
      </c>
      <c r="M265" s="106">
        <v>3</v>
      </c>
      <c r="N265" s="101" t="s">
        <v>326</v>
      </c>
    </row>
    <row r="266" spans="2:14" x14ac:dyDescent="0.25">
      <c r="B266" s="142" t="s">
        <v>221</v>
      </c>
      <c r="C266" s="98">
        <v>8</v>
      </c>
      <c r="D266" s="103" t="s">
        <v>35</v>
      </c>
      <c r="E266" s="104" t="s">
        <v>39</v>
      </c>
      <c r="F266" s="101" t="s">
        <v>328</v>
      </c>
      <c r="G266" s="101" t="s">
        <v>79</v>
      </c>
      <c r="H266" s="101" t="s">
        <v>79</v>
      </c>
      <c r="I266" s="101" t="s">
        <v>79</v>
      </c>
      <c r="J266" s="103" t="s">
        <v>82</v>
      </c>
      <c r="K266" s="103">
        <v>39.358597091097998</v>
      </c>
      <c r="L266" s="103">
        <v>-84.261519554458701</v>
      </c>
      <c r="M266" s="106">
        <v>0.75</v>
      </c>
      <c r="N266" s="101" t="s">
        <v>327</v>
      </c>
    </row>
    <row r="267" spans="2:14" x14ac:dyDescent="0.25">
      <c r="B267" s="130"/>
      <c r="C267" s="126"/>
      <c r="D267" s="127"/>
      <c r="E267" s="143"/>
      <c r="F267" s="128"/>
      <c r="G267" s="128"/>
      <c r="H267" s="128"/>
      <c r="I267" s="128"/>
      <c r="J267" s="127"/>
      <c r="K267" s="127"/>
      <c r="L267" s="127"/>
      <c r="M267" s="129">
        <f>SUM(M252:M266)</f>
        <v>42.01</v>
      </c>
      <c r="N267" s="128"/>
    </row>
    <row r="268" spans="2:14" x14ac:dyDescent="0.25">
      <c r="B268" s="144"/>
      <c r="C268" s="145"/>
      <c r="D268" s="146"/>
      <c r="E268" s="159"/>
      <c r="F268" s="147"/>
      <c r="G268" s="147"/>
      <c r="H268" s="147"/>
      <c r="I268" s="147"/>
      <c r="J268" s="146"/>
      <c r="K268" s="146"/>
      <c r="L268" s="146"/>
      <c r="M268" s="148"/>
      <c r="N268" s="147"/>
    </row>
    <row r="269" spans="2:14" ht="45" x14ac:dyDescent="0.25">
      <c r="B269" s="135" t="s">
        <v>551</v>
      </c>
      <c r="C269" s="71" t="s">
        <v>0</v>
      </c>
      <c r="D269" s="72" t="s">
        <v>1</v>
      </c>
      <c r="E269" s="71" t="s">
        <v>552</v>
      </c>
      <c r="F269" s="71" t="s">
        <v>553</v>
      </c>
      <c r="G269" s="71" t="s">
        <v>550</v>
      </c>
      <c r="H269" s="71" t="s">
        <v>549</v>
      </c>
      <c r="I269" s="71" t="s">
        <v>548</v>
      </c>
      <c r="J269" s="71" t="s">
        <v>96</v>
      </c>
      <c r="K269" s="115" t="s">
        <v>5</v>
      </c>
      <c r="L269" s="115" t="s">
        <v>3</v>
      </c>
      <c r="M269" s="116" t="s">
        <v>554</v>
      </c>
      <c r="N269" s="115" t="s">
        <v>555</v>
      </c>
    </row>
    <row r="270" spans="2:14" x14ac:dyDescent="0.25">
      <c r="B270" s="137" t="s">
        <v>544</v>
      </c>
      <c r="C270" s="107">
        <v>12</v>
      </c>
      <c r="D270" s="108" t="s">
        <v>542</v>
      </c>
      <c r="E270" s="109" t="s">
        <v>543</v>
      </c>
      <c r="F270" s="110" t="s">
        <v>328</v>
      </c>
      <c r="G270" s="110" t="s">
        <v>79</v>
      </c>
      <c r="H270" s="110" t="s">
        <v>79</v>
      </c>
      <c r="I270" s="110" t="s">
        <v>79</v>
      </c>
      <c r="J270" s="108" t="s">
        <v>82</v>
      </c>
      <c r="K270" s="108">
        <v>41.531346220751601</v>
      </c>
      <c r="L270" s="108">
        <v>-81.650710231704807</v>
      </c>
      <c r="M270" s="111">
        <v>2</v>
      </c>
      <c r="N270" s="110" t="s">
        <v>702</v>
      </c>
    </row>
    <row r="271" spans="2:14" x14ac:dyDescent="0.25">
      <c r="B271" s="137" t="s">
        <v>547</v>
      </c>
      <c r="C271" s="107">
        <v>12</v>
      </c>
      <c r="D271" s="108" t="s">
        <v>545</v>
      </c>
      <c r="E271" s="109" t="s">
        <v>546</v>
      </c>
      <c r="F271" s="110" t="s">
        <v>328</v>
      </c>
      <c r="G271" s="110" t="s">
        <v>79</v>
      </c>
      <c r="H271" s="110" t="s">
        <v>80</v>
      </c>
      <c r="I271" s="110" t="s">
        <v>79</v>
      </c>
      <c r="J271" s="108" t="s">
        <v>82</v>
      </c>
      <c r="K271" s="108">
        <v>41.670356270933198</v>
      </c>
      <c r="L271" s="108">
        <v>-81.2483147224428</v>
      </c>
      <c r="M271" s="111">
        <v>1.5</v>
      </c>
      <c r="N271" s="110" t="s">
        <v>703</v>
      </c>
    </row>
    <row r="272" spans="2:14" x14ac:dyDescent="0.25">
      <c r="B272" s="130"/>
      <c r="C272" s="126"/>
      <c r="D272" s="127"/>
      <c r="E272" s="143"/>
      <c r="F272" s="128"/>
      <c r="G272" s="128"/>
      <c r="H272" s="128"/>
      <c r="I272" s="128"/>
      <c r="J272" s="127"/>
      <c r="K272" s="127"/>
      <c r="L272" s="127"/>
      <c r="M272" s="129">
        <f>SUM(M270:M271)</f>
        <v>3.5</v>
      </c>
      <c r="N272" s="128"/>
    </row>
    <row r="273" spans="2:14" x14ac:dyDescent="0.25">
      <c r="B273" s="159"/>
      <c r="C273" s="160"/>
      <c r="D273" s="161"/>
      <c r="E273" s="159"/>
      <c r="F273" s="162"/>
      <c r="G273" s="162"/>
      <c r="H273" s="162"/>
      <c r="I273" s="162"/>
      <c r="J273" s="161"/>
      <c r="K273" s="161"/>
      <c r="L273" s="161"/>
      <c r="M273" s="163"/>
      <c r="N273" s="162"/>
    </row>
    <row r="274" spans="2:14" s="165" customFormat="1" x14ac:dyDescent="0.25">
      <c r="B274" s="164"/>
      <c r="F274" s="36"/>
      <c r="G274" s="36"/>
      <c r="H274" s="36"/>
      <c r="I274" s="36"/>
      <c r="J274" s="36"/>
      <c r="K274" s="36"/>
      <c r="L274" s="36"/>
      <c r="M274" s="36"/>
      <c r="N274" s="36"/>
    </row>
    <row r="275" spans="2:14" x14ac:dyDescent="0.25">
      <c r="I275" s="245" t="s">
        <v>705</v>
      </c>
      <c r="J275" s="245"/>
      <c r="K275" s="245"/>
      <c r="L275" s="246">
        <f>+M272+M267+M249+M203+M174+M88+M27+M14</f>
        <v>696.27</v>
      </c>
      <c r="M275" s="247"/>
    </row>
    <row r="276" spans="2:14" x14ac:dyDescent="0.25">
      <c r="I276" s="245"/>
      <c r="J276" s="245"/>
      <c r="K276" s="245"/>
      <c r="L276" s="247"/>
      <c r="M276" s="247"/>
    </row>
    <row r="280" spans="2:14" x14ac:dyDescent="0.25">
      <c r="L280" s="35">
        <v>50</v>
      </c>
    </row>
  </sheetData>
  <mergeCells count="2">
    <mergeCell ref="I275:K276"/>
    <mergeCell ref="L275:M27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zoomScale="55" zoomScaleNormal="55" workbookViewId="0">
      <selection activeCell="AJ17" sqref="AJ17"/>
    </sheetView>
  </sheetViews>
  <sheetFormatPr defaultRowHeight="15" x14ac:dyDescent="0.25"/>
  <sheetData/>
  <sheetProtection password="8457" sheet="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0"/>
  <sheetViews>
    <sheetView showGridLines="0" zoomScale="70" zoomScaleNormal="70" workbookViewId="0">
      <selection activeCell="P55" sqref="P55"/>
    </sheetView>
  </sheetViews>
  <sheetFormatPr defaultRowHeight="15" x14ac:dyDescent="0.25"/>
  <cols>
    <col min="2" max="11" width="20.7109375" customWidth="1"/>
  </cols>
  <sheetData>
    <row r="1" spans="1:13" x14ac:dyDescent="0.25">
      <c r="A1" s="59"/>
      <c r="B1" s="59"/>
      <c r="C1" s="59"/>
      <c r="D1" s="59"/>
      <c r="E1" s="59"/>
      <c r="F1" s="59"/>
      <c r="G1" s="59"/>
      <c r="H1" s="59"/>
      <c r="I1" s="59"/>
      <c r="J1" s="59"/>
      <c r="K1" s="59"/>
      <c r="L1" s="59"/>
      <c r="M1" s="59"/>
    </row>
    <row r="2" spans="1:13" x14ac:dyDescent="0.25">
      <c r="A2" s="59"/>
      <c r="B2" s="60"/>
      <c r="C2" s="60"/>
      <c r="D2" s="60"/>
      <c r="E2" s="60"/>
      <c r="F2" s="60"/>
      <c r="G2" s="60"/>
      <c r="H2" s="60"/>
      <c r="I2" s="60"/>
      <c r="J2" s="60"/>
      <c r="K2" s="60"/>
      <c r="L2" s="59"/>
      <c r="M2" s="59"/>
    </row>
    <row r="3" spans="1:13" ht="25.5" customHeight="1" x14ac:dyDescent="0.25">
      <c r="A3" s="59"/>
      <c r="B3" s="61"/>
      <c r="C3" s="62"/>
      <c r="D3" s="62"/>
      <c r="E3" s="62"/>
      <c r="F3" s="62"/>
      <c r="G3" s="62"/>
      <c r="H3" s="62"/>
      <c r="I3" s="62"/>
      <c r="J3" s="63"/>
      <c r="K3" s="63"/>
      <c r="L3" s="59"/>
      <c r="M3" s="59"/>
    </row>
    <row r="4" spans="1:13" x14ac:dyDescent="0.25">
      <c r="A4" s="59"/>
      <c r="B4" s="58"/>
      <c r="C4" s="58"/>
      <c r="D4" s="58"/>
      <c r="E4" s="62"/>
      <c r="F4" s="62"/>
      <c r="G4" s="62"/>
      <c r="H4" s="62"/>
      <c r="I4" s="62"/>
      <c r="J4" s="61"/>
      <c r="K4" s="61"/>
      <c r="L4" s="59"/>
      <c r="M4" s="59"/>
    </row>
    <row r="5" spans="1:13" x14ac:dyDescent="0.25">
      <c r="A5" s="59"/>
      <c r="B5" s="61"/>
      <c r="C5" s="61"/>
      <c r="D5" s="61"/>
      <c r="E5" s="61"/>
      <c r="F5" s="61"/>
      <c r="G5" s="61"/>
      <c r="H5" s="61"/>
      <c r="I5" s="61"/>
      <c r="J5" s="61"/>
      <c r="K5" s="61"/>
      <c r="L5" s="59"/>
      <c r="M5" s="59"/>
    </row>
    <row r="6" spans="1:13" x14ac:dyDescent="0.25">
      <c r="A6" s="59"/>
      <c r="B6" s="61"/>
      <c r="C6" s="61"/>
      <c r="D6" s="61"/>
      <c r="E6" s="61"/>
      <c r="F6" s="61"/>
      <c r="G6" s="61"/>
      <c r="H6" s="61"/>
      <c r="I6" s="61"/>
      <c r="J6" s="61"/>
      <c r="K6" s="61"/>
      <c r="L6" s="59"/>
      <c r="M6" s="59"/>
    </row>
    <row r="7" spans="1:13" x14ac:dyDescent="0.25">
      <c r="A7" s="59"/>
      <c r="B7" s="58"/>
      <c r="C7" s="61"/>
      <c r="D7" s="61"/>
      <c r="E7" s="61"/>
      <c r="F7" s="61"/>
      <c r="G7" s="61"/>
      <c r="H7" s="61"/>
      <c r="I7" s="61"/>
      <c r="J7" s="63"/>
      <c r="K7" s="63"/>
      <c r="L7" s="59"/>
      <c r="M7" s="59"/>
    </row>
    <row r="8" spans="1:13" x14ac:dyDescent="0.25">
      <c r="A8" s="59"/>
      <c r="B8" s="64"/>
      <c r="C8" s="61"/>
      <c r="D8" s="64"/>
      <c r="E8" s="62"/>
      <c r="F8" s="61"/>
      <c r="G8" s="61"/>
      <c r="H8" s="61"/>
      <c r="I8" s="62"/>
      <c r="J8" s="62"/>
      <c r="K8" s="61"/>
      <c r="L8" s="59"/>
      <c r="M8" s="59"/>
    </row>
    <row r="9" spans="1:13" x14ac:dyDescent="0.25">
      <c r="A9" s="59"/>
      <c r="B9" s="61"/>
      <c r="C9" s="62"/>
      <c r="D9" s="62"/>
      <c r="E9" s="62"/>
      <c r="F9" s="62"/>
      <c r="G9" s="62"/>
      <c r="H9" s="62"/>
      <c r="I9" s="62"/>
      <c r="J9" s="62"/>
      <c r="K9" s="61"/>
      <c r="L9" s="59"/>
      <c r="M9" s="59"/>
    </row>
    <row r="10" spans="1:13" x14ac:dyDescent="0.25">
      <c r="A10" s="59"/>
      <c r="B10" s="58"/>
      <c r="C10" s="58"/>
      <c r="D10" s="58"/>
      <c r="E10" s="58"/>
      <c r="F10" s="62"/>
      <c r="G10" s="62"/>
      <c r="H10" s="62"/>
      <c r="I10" s="62"/>
      <c r="J10" s="62"/>
      <c r="K10" s="61"/>
      <c r="L10" s="59"/>
      <c r="M10" s="59"/>
    </row>
    <row r="11" spans="1:13" x14ac:dyDescent="0.25">
      <c r="A11" s="59"/>
      <c r="B11" s="61"/>
      <c r="C11" s="61"/>
      <c r="D11" s="61"/>
      <c r="E11" s="61"/>
      <c r="F11" s="61"/>
      <c r="G11" s="61"/>
      <c r="H11" s="61"/>
      <c r="I11" s="61"/>
      <c r="J11" s="61"/>
      <c r="K11" s="61"/>
      <c r="L11" s="59"/>
      <c r="M11" s="59"/>
    </row>
    <row r="12" spans="1:13" x14ac:dyDescent="0.25">
      <c r="A12" s="59"/>
      <c r="B12" s="61"/>
      <c r="C12" s="61"/>
      <c r="D12" s="61"/>
      <c r="E12" s="61"/>
      <c r="F12" s="61"/>
      <c r="G12" s="61"/>
      <c r="H12" s="61"/>
      <c r="I12" s="61"/>
      <c r="J12" s="61"/>
      <c r="K12" s="61"/>
      <c r="L12" s="59"/>
      <c r="M12" s="59"/>
    </row>
    <row r="13" spans="1:13" x14ac:dyDescent="0.25">
      <c r="A13" s="59"/>
      <c r="B13" s="61"/>
      <c r="C13" s="61"/>
      <c r="D13" s="61"/>
      <c r="E13" s="61"/>
      <c r="F13" s="61"/>
      <c r="G13" s="61"/>
      <c r="H13" s="61"/>
      <c r="I13" s="61"/>
      <c r="J13" s="61"/>
      <c r="K13" s="61"/>
      <c r="L13" s="59"/>
      <c r="M13" s="59"/>
    </row>
    <row r="14" spans="1:13" x14ac:dyDescent="0.25">
      <c r="A14" s="59"/>
      <c r="B14" s="61"/>
      <c r="C14" s="62"/>
      <c r="D14" s="62"/>
      <c r="E14" s="62"/>
      <c r="F14" s="62"/>
      <c r="G14" s="62"/>
      <c r="H14" s="62"/>
      <c r="I14" s="62"/>
      <c r="J14" s="62"/>
      <c r="K14" s="61"/>
      <c r="L14" s="59"/>
      <c r="M14" s="59"/>
    </row>
    <row r="15" spans="1:13" x14ac:dyDescent="0.25">
      <c r="A15" s="59"/>
      <c r="B15" s="58"/>
      <c r="C15" s="58"/>
      <c r="D15" s="58"/>
      <c r="E15" s="58"/>
      <c r="F15" s="58"/>
      <c r="G15" s="62"/>
      <c r="H15" s="62"/>
      <c r="I15" s="62"/>
      <c r="J15" s="62"/>
      <c r="K15" s="61"/>
      <c r="L15" s="59"/>
      <c r="M15" s="59"/>
    </row>
    <row r="16" spans="1:13" x14ac:dyDescent="0.25">
      <c r="A16" s="59"/>
      <c r="B16" s="61"/>
      <c r="C16" s="61"/>
      <c r="D16" s="61"/>
      <c r="E16" s="61"/>
      <c r="F16" s="61"/>
      <c r="G16" s="61"/>
      <c r="H16" s="61"/>
      <c r="I16" s="61"/>
      <c r="J16" s="61"/>
      <c r="K16" s="61"/>
      <c r="L16" s="59"/>
      <c r="M16" s="59"/>
    </row>
    <row r="17" spans="1:13" x14ac:dyDescent="0.25">
      <c r="A17" s="59"/>
      <c r="B17" s="61"/>
      <c r="C17" s="61"/>
      <c r="D17" s="61"/>
      <c r="E17" s="61"/>
      <c r="F17" s="61"/>
      <c r="G17" s="61"/>
      <c r="H17" s="61"/>
      <c r="I17" s="61"/>
      <c r="J17" s="61"/>
      <c r="K17" s="61"/>
      <c r="L17" s="59"/>
      <c r="M17" s="59"/>
    </row>
    <row r="18" spans="1:13" x14ac:dyDescent="0.25">
      <c r="A18" s="59"/>
      <c r="B18" s="61"/>
      <c r="C18" s="61"/>
      <c r="D18" s="61"/>
      <c r="E18" s="61"/>
      <c r="F18" s="61"/>
      <c r="G18" s="61"/>
      <c r="H18" s="61"/>
      <c r="I18" s="61"/>
      <c r="J18" s="61"/>
      <c r="K18" s="61"/>
      <c r="L18" s="59"/>
      <c r="M18" s="59"/>
    </row>
    <row r="19" spans="1:13" x14ac:dyDescent="0.25">
      <c r="A19" s="59"/>
      <c r="B19" s="61"/>
      <c r="C19" s="62"/>
      <c r="D19" s="62"/>
      <c r="E19" s="62"/>
      <c r="F19" s="62"/>
      <c r="G19" s="62"/>
      <c r="H19" s="62"/>
      <c r="I19" s="62"/>
      <c r="J19" s="62"/>
      <c r="K19" s="61"/>
      <c r="L19" s="59"/>
      <c r="M19" s="59"/>
    </row>
    <row r="20" spans="1:13" x14ac:dyDescent="0.25">
      <c r="A20" s="59"/>
      <c r="B20" s="58"/>
      <c r="C20" s="58"/>
      <c r="D20" s="62"/>
      <c r="E20" s="62"/>
      <c r="F20" s="62"/>
      <c r="G20" s="62"/>
      <c r="H20" s="62"/>
      <c r="I20" s="62"/>
      <c r="J20" s="62"/>
      <c r="K20" s="61"/>
      <c r="L20" s="59"/>
      <c r="M20" s="59"/>
    </row>
    <row r="21" spans="1:13" x14ac:dyDescent="0.25">
      <c r="A21" s="59"/>
      <c r="B21" s="65"/>
      <c r="C21" s="66"/>
      <c r="D21" s="66"/>
      <c r="E21" s="66"/>
      <c r="F21" s="66"/>
      <c r="G21" s="67"/>
      <c r="H21" s="67"/>
      <c r="I21" s="66"/>
      <c r="J21" s="66"/>
      <c r="K21" s="67"/>
      <c r="L21" s="59"/>
      <c r="M21" s="59"/>
    </row>
    <row r="22" spans="1:13" x14ac:dyDescent="0.25">
      <c r="A22" s="59"/>
      <c r="B22" s="58"/>
      <c r="C22" s="61"/>
      <c r="D22" s="61"/>
      <c r="E22" s="61"/>
      <c r="F22" s="61"/>
      <c r="G22" s="68"/>
      <c r="H22" s="68"/>
      <c r="I22" s="61"/>
      <c r="J22" s="61"/>
      <c r="K22" s="68"/>
      <c r="L22" s="59"/>
      <c r="M22" s="59"/>
    </row>
    <row r="23" spans="1:13" x14ac:dyDescent="0.25">
      <c r="A23" s="59"/>
      <c r="B23" s="58"/>
      <c r="C23" s="61"/>
      <c r="D23" s="61"/>
      <c r="E23" s="61"/>
      <c r="F23" s="61"/>
      <c r="G23" s="68"/>
      <c r="H23" s="68"/>
      <c r="I23" s="61"/>
      <c r="J23" s="61"/>
      <c r="K23" s="68"/>
      <c r="L23" s="59"/>
      <c r="M23" s="59"/>
    </row>
    <row r="24" spans="1:13" x14ac:dyDescent="0.25">
      <c r="A24" s="59"/>
      <c r="B24" s="58"/>
      <c r="C24" s="61"/>
      <c r="D24" s="61"/>
      <c r="E24" s="61"/>
      <c r="F24" s="61"/>
      <c r="G24" s="68"/>
      <c r="H24" s="68"/>
      <c r="I24" s="61"/>
      <c r="J24" s="61"/>
      <c r="K24" s="68"/>
      <c r="L24" s="59"/>
      <c r="M24" s="59"/>
    </row>
    <row r="25" spans="1:13" x14ac:dyDescent="0.25">
      <c r="A25" s="59"/>
      <c r="B25" s="61"/>
      <c r="C25" s="62"/>
      <c r="D25" s="62"/>
      <c r="E25" s="62"/>
      <c r="F25" s="62"/>
      <c r="G25" s="62"/>
      <c r="H25" s="62"/>
      <c r="I25" s="62"/>
      <c r="J25" s="62"/>
      <c r="K25" s="61"/>
      <c r="L25" s="59"/>
      <c r="M25" s="59"/>
    </row>
    <row r="26" spans="1:13" x14ac:dyDescent="0.25">
      <c r="A26" s="59"/>
      <c r="B26" s="58"/>
      <c r="C26" s="58"/>
      <c r="D26" s="62"/>
      <c r="E26" s="62"/>
      <c r="F26" s="62"/>
      <c r="G26" s="62"/>
      <c r="H26" s="62"/>
      <c r="I26" s="62"/>
      <c r="J26" s="62"/>
      <c r="K26" s="61"/>
      <c r="L26" s="59"/>
      <c r="M26" s="59"/>
    </row>
    <row r="27" spans="1:13" x14ac:dyDescent="0.25">
      <c r="A27" s="59"/>
      <c r="B27" s="69"/>
      <c r="C27" s="61"/>
      <c r="D27" s="61"/>
      <c r="E27" s="61"/>
      <c r="F27" s="61"/>
      <c r="G27" s="61"/>
      <c r="H27" s="61"/>
      <c r="I27" s="61"/>
      <c r="J27" s="61"/>
      <c r="K27" s="61"/>
      <c r="L27" s="59"/>
      <c r="M27" s="59"/>
    </row>
    <row r="28" spans="1:13" x14ac:dyDescent="0.25">
      <c r="A28" s="59"/>
      <c r="B28" s="69"/>
      <c r="C28" s="61"/>
      <c r="D28" s="61"/>
      <c r="E28" s="61"/>
      <c r="F28" s="61"/>
      <c r="G28" s="61"/>
      <c r="H28" s="61"/>
      <c r="I28" s="61"/>
      <c r="J28" s="61"/>
      <c r="K28" s="61"/>
      <c r="L28" s="59"/>
      <c r="M28" s="59"/>
    </row>
    <row r="29" spans="1:13" x14ac:dyDescent="0.25">
      <c r="A29" s="59"/>
      <c r="B29" s="61"/>
      <c r="C29" s="62"/>
      <c r="D29" s="62"/>
      <c r="E29" s="62"/>
      <c r="F29" s="62"/>
      <c r="G29" s="62"/>
      <c r="H29" s="62"/>
      <c r="I29" s="62"/>
      <c r="J29" s="62"/>
      <c r="K29" s="61"/>
      <c r="L29" s="59"/>
      <c r="M29" s="59"/>
    </row>
    <row r="30" spans="1:13" x14ac:dyDescent="0.25">
      <c r="A30" s="59"/>
      <c r="B30" s="66"/>
      <c r="C30" s="66"/>
      <c r="D30" s="66"/>
      <c r="E30" s="66"/>
      <c r="F30" s="66"/>
      <c r="G30" s="66"/>
      <c r="H30" s="66"/>
      <c r="I30" s="66"/>
      <c r="J30" s="66"/>
      <c r="K30" s="66"/>
      <c r="L30" s="59"/>
      <c r="M30" s="59"/>
    </row>
    <row r="31" spans="1:13" x14ac:dyDescent="0.25">
      <c r="A31" s="59"/>
      <c r="B31" s="63"/>
      <c r="C31" s="63"/>
      <c r="D31" s="63"/>
      <c r="E31" s="63"/>
      <c r="F31" s="65"/>
      <c r="G31" s="65"/>
      <c r="H31" s="65"/>
      <c r="I31" s="65"/>
      <c r="J31" s="65"/>
      <c r="K31" s="65"/>
      <c r="L31" s="59"/>
      <c r="M31" s="59"/>
    </row>
    <row r="32" spans="1:13" x14ac:dyDescent="0.25">
      <c r="A32" s="59"/>
      <c r="B32" s="63"/>
      <c r="C32" s="63"/>
      <c r="D32" s="63"/>
      <c r="E32" s="65"/>
      <c r="F32" s="65"/>
      <c r="G32" s="65"/>
      <c r="H32" s="65"/>
      <c r="I32" s="70"/>
      <c r="J32" s="65"/>
      <c r="K32" s="70"/>
      <c r="L32" s="59"/>
      <c r="M32" s="59"/>
    </row>
    <row r="33" spans="1:13" x14ac:dyDescent="0.25">
      <c r="A33" s="59"/>
      <c r="B33" s="63"/>
      <c r="C33" s="63"/>
      <c r="D33" s="63"/>
      <c r="E33" s="63"/>
      <c r="F33" s="65"/>
      <c r="G33" s="65"/>
      <c r="H33" s="70"/>
      <c r="I33" s="70"/>
      <c r="J33" s="65"/>
      <c r="K33" s="70"/>
      <c r="L33" s="59"/>
      <c r="M33" s="59"/>
    </row>
    <row r="34" spans="1:13" x14ac:dyDescent="0.25">
      <c r="A34" s="59"/>
      <c r="B34" s="63"/>
      <c r="C34" s="70"/>
      <c r="D34" s="70"/>
      <c r="E34" s="70"/>
      <c r="F34" s="70"/>
      <c r="G34" s="70"/>
      <c r="H34" s="70"/>
      <c r="I34" s="70"/>
      <c r="J34" s="70"/>
      <c r="K34" s="65"/>
      <c r="L34" s="59"/>
      <c r="M34" s="59"/>
    </row>
    <row r="35" spans="1:13" x14ac:dyDescent="0.25">
      <c r="A35" s="59"/>
      <c r="B35" s="66"/>
      <c r="C35" s="66"/>
      <c r="D35" s="66"/>
      <c r="E35" s="66"/>
      <c r="F35" s="66"/>
      <c r="G35" s="66"/>
      <c r="H35" s="66"/>
      <c r="I35" s="66"/>
      <c r="J35" s="66"/>
      <c r="K35" s="66"/>
      <c r="L35" s="59"/>
      <c r="M35" s="59"/>
    </row>
    <row r="36" spans="1:13" x14ac:dyDescent="0.25">
      <c r="A36" s="59"/>
      <c r="B36" s="63"/>
      <c r="C36" s="63"/>
      <c r="D36" s="63"/>
      <c r="E36" s="63"/>
      <c r="F36" s="63"/>
      <c r="G36" s="65"/>
      <c r="H36" s="63"/>
      <c r="I36" s="63"/>
      <c r="J36" s="65"/>
      <c r="K36" s="65"/>
      <c r="L36" s="59"/>
      <c r="M36" s="59"/>
    </row>
    <row r="37" spans="1:13" x14ac:dyDescent="0.25">
      <c r="A37" s="59"/>
      <c r="B37" s="63"/>
      <c r="C37" s="63"/>
      <c r="D37" s="63"/>
      <c r="E37" s="63"/>
      <c r="F37" s="63"/>
      <c r="G37" s="65"/>
      <c r="H37" s="63"/>
      <c r="I37" s="63"/>
      <c r="J37" s="65"/>
      <c r="K37" s="65"/>
      <c r="L37" s="59"/>
      <c r="M37" s="59"/>
    </row>
    <row r="38" spans="1:13" x14ac:dyDescent="0.25">
      <c r="A38" s="59"/>
      <c r="B38" s="63"/>
      <c r="C38" s="70"/>
      <c r="D38" s="70"/>
      <c r="E38" s="70"/>
      <c r="F38" s="70"/>
      <c r="G38" s="70"/>
      <c r="H38" s="70"/>
      <c r="I38" s="70"/>
      <c r="J38" s="70"/>
      <c r="K38" s="63"/>
      <c r="L38" s="59"/>
      <c r="M38" s="59"/>
    </row>
    <row r="39" spans="1:13" x14ac:dyDescent="0.25">
      <c r="A39" s="59"/>
      <c r="B39" s="58"/>
      <c r="C39" s="58"/>
      <c r="D39" s="70"/>
      <c r="E39" s="70"/>
      <c r="F39" s="70"/>
      <c r="G39" s="70"/>
      <c r="H39" s="70"/>
      <c r="I39" s="70"/>
      <c r="J39" s="70"/>
      <c r="K39" s="63"/>
      <c r="L39" s="59"/>
      <c r="M39" s="59"/>
    </row>
    <row r="40" spans="1:13" x14ac:dyDescent="0.25">
      <c r="A40" s="59"/>
      <c r="B40" s="61"/>
      <c r="C40" s="61"/>
      <c r="D40" s="61"/>
      <c r="E40" s="61"/>
      <c r="F40" s="61"/>
      <c r="G40" s="61"/>
      <c r="H40" s="61"/>
      <c r="I40" s="61"/>
      <c r="J40" s="61"/>
      <c r="K40" s="61"/>
      <c r="L40" s="59"/>
      <c r="M40" s="59"/>
    </row>
    <row r="41" spans="1:13" x14ac:dyDescent="0.25">
      <c r="A41" s="59"/>
      <c r="B41" s="63"/>
      <c r="C41" s="63"/>
      <c r="D41" s="63"/>
      <c r="E41" s="63"/>
      <c r="F41" s="63"/>
      <c r="G41" s="63"/>
      <c r="H41" s="63"/>
      <c r="I41" s="63"/>
      <c r="J41" s="63"/>
      <c r="K41" s="63"/>
      <c r="L41" s="59"/>
      <c r="M41" s="59"/>
    </row>
    <row r="42" spans="1:13" x14ac:dyDescent="0.25">
      <c r="A42" s="59"/>
      <c r="B42" s="63"/>
      <c r="C42" s="70"/>
      <c r="D42" s="70"/>
      <c r="E42" s="70"/>
      <c r="F42" s="70"/>
      <c r="G42" s="70"/>
      <c r="H42" s="70"/>
      <c r="I42" s="70"/>
      <c r="J42" s="70"/>
      <c r="K42" s="63"/>
      <c r="L42" s="59"/>
      <c r="M42" s="59"/>
    </row>
    <row r="43" spans="1:13" x14ac:dyDescent="0.25">
      <c r="A43" s="59"/>
      <c r="B43" s="58"/>
      <c r="C43" s="58"/>
      <c r="D43" s="70"/>
      <c r="E43" s="70"/>
      <c r="F43" s="70"/>
      <c r="G43" s="70"/>
      <c r="H43" s="70"/>
      <c r="I43" s="70"/>
      <c r="J43" s="70"/>
      <c r="K43" s="63"/>
      <c r="L43" s="59"/>
      <c r="M43" s="59"/>
    </row>
    <row r="44" spans="1:13" x14ac:dyDescent="0.25">
      <c r="A44" s="59"/>
      <c r="B44" s="61"/>
      <c r="C44" s="61"/>
      <c r="D44" s="61"/>
      <c r="E44" s="61"/>
      <c r="F44" s="61"/>
      <c r="G44" s="61"/>
      <c r="H44" s="61"/>
      <c r="I44" s="61"/>
      <c r="J44" s="61"/>
      <c r="K44" s="61"/>
      <c r="L44" s="59"/>
      <c r="M44" s="59"/>
    </row>
    <row r="45" spans="1:13" x14ac:dyDescent="0.25">
      <c r="A45" s="59"/>
      <c r="B45" s="63"/>
      <c r="C45" s="63"/>
      <c r="D45" s="63"/>
      <c r="E45" s="63"/>
      <c r="F45" s="63"/>
      <c r="G45" s="63"/>
      <c r="H45" s="63"/>
      <c r="I45" s="63"/>
      <c r="J45" s="63"/>
      <c r="K45" s="63"/>
      <c r="L45" s="59"/>
      <c r="M45" s="59"/>
    </row>
    <row r="46" spans="1:13" x14ac:dyDescent="0.25">
      <c r="A46" s="59"/>
      <c r="B46" s="63"/>
      <c r="C46" s="63"/>
      <c r="D46" s="63"/>
      <c r="E46" s="63"/>
      <c r="F46" s="63"/>
      <c r="G46" s="63"/>
      <c r="H46" s="63"/>
      <c r="I46" s="63"/>
      <c r="J46" s="63"/>
      <c r="K46" s="63"/>
      <c r="L46" s="59"/>
      <c r="M46" s="59"/>
    </row>
    <row r="47" spans="1:13" x14ac:dyDescent="0.25">
      <c r="A47" s="59"/>
      <c r="B47" s="63"/>
      <c r="C47" s="63"/>
      <c r="D47" s="63"/>
      <c r="E47" s="63"/>
      <c r="F47" s="63"/>
      <c r="G47" s="63"/>
      <c r="H47" s="63"/>
      <c r="I47" s="63"/>
      <c r="J47" s="63"/>
      <c r="K47" s="63"/>
      <c r="L47" s="59"/>
      <c r="M47" s="59"/>
    </row>
    <row r="48" spans="1:13" x14ac:dyDescent="0.25">
      <c r="A48" s="59"/>
      <c r="B48" s="59"/>
      <c r="C48" s="59"/>
      <c r="D48" s="59"/>
      <c r="E48" s="59"/>
      <c r="F48" s="59"/>
      <c r="G48" s="59"/>
      <c r="H48" s="59"/>
      <c r="I48" s="59"/>
      <c r="J48" s="59"/>
      <c r="K48" s="59"/>
      <c r="L48" s="59"/>
      <c r="M48" s="59"/>
    </row>
    <row r="49" spans="1:13" x14ac:dyDescent="0.25">
      <c r="A49" s="59"/>
      <c r="B49" s="59"/>
      <c r="C49" s="59"/>
      <c r="D49" s="59"/>
      <c r="E49" s="59"/>
      <c r="F49" s="59"/>
      <c r="G49" s="59"/>
      <c r="H49" s="59"/>
      <c r="I49" s="59"/>
      <c r="J49" s="59"/>
      <c r="K49" s="59"/>
      <c r="L49" s="59"/>
      <c r="M49" s="59"/>
    </row>
    <row r="50" spans="1:13" x14ac:dyDescent="0.25">
      <c r="A50" s="59"/>
      <c r="B50" s="59"/>
      <c r="C50" s="59"/>
      <c r="D50" s="59"/>
      <c r="E50" s="59"/>
      <c r="F50" s="59"/>
      <c r="G50" s="59"/>
      <c r="H50" s="59"/>
      <c r="I50" s="59"/>
      <c r="J50" s="59"/>
      <c r="K50" s="59"/>
      <c r="L50" s="59"/>
      <c r="M50" s="5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A6ED77E5F0E43975156798AFC65E5" ma:contentTypeVersion="9" ma:contentTypeDescription="Create a new document." ma:contentTypeScope="" ma:versionID="8dcbf70fc218d4cdf9d7006cc14a55a1">
  <xsd:schema xmlns:xsd="http://www.w3.org/2001/XMLSchema" xmlns:xs="http://www.w3.org/2001/XMLSchema" xmlns:p="http://schemas.microsoft.com/office/2006/metadata/properties" xmlns:ns2="cdf5cfbf-cf86-4eb7-ac31-a9fd0075546e" targetNamespace="http://schemas.microsoft.com/office/2006/metadata/properties" ma:root="true" ma:fieldsID="9faaac2301dd495d74439b82005933e7" ns2:_="">
    <xsd:import namespace="cdf5cfbf-cf86-4eb7-ac31-a9fd0075546e"/>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FD2D85-6805-4597-A676-FD34C5C2D94B}"/>
</file>

<file path=customXml/itemProps2.xml><?xml version="1.0" encoding="utf-8"?>
<ds:datastoreItem xmlns:ds="http://schemas.openxmlformats.org/officeDocument/2006/customXml" ds:itemID="{718A09A2-EB05-471D-B305-6719DE371D8A}">
  <ds:schemaRefs>
    <ds:schemaRef ds:uri="6a2368ab-a432-4923-944c-869de255f87a"/>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2cfc50fe-988a-4787-b24b-685a9b179229"/>
    <ds:schemaRef ds:uri="http://schemas.microsoft.com/office/2006/metadata/properties"/>
    <ds:schemaRef ds:uri="http://purl.org/dc/dcmitype/"/>
    <ds:schemaRef ds:uri="http://www.w3.org/XML/1998/namespace"/>
    <ds:schemaRef ds:uri="http://purl.org/dc/terms/"/>
  </ds:schemaRefs>
</ds:datastoreItem>
</file>

<file path=customXml/itemProps3.xml><?xml version="1.0" encoding="utf-8"?>
<ds:datastoreItem xmlns:ds="http://schemas.openxmlformats.org/officeDocument/2006/customXml" ds:itemID="{AEB4C118-6804-465B-B508-84F190D35DA2}">
  <ds:schemaRefs>
    <ds:schemaRef ds:uri="http://schemas.microsoft.com/office/2006/metadata/longProperties"/>
  </ds:schemaRefs>
</ds:datastoreItem>
</file>

<file path=customXml/itemProps4.xml><?xml version="1.0" encoding="utf-8"?>
<ds:datastoreItem xmlns:ds="http://schemas.openxmlformats.org/officeDocument/2006/customXml" ds:itemID="{97973D64-1B63-4F0F-B9DE-5E35A829BC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VENDOR INFORMATION</vt:lpstr>
      <vt:lpstr>BID SHEET EXAMPLE</vt:lpstr>
      <vt:lpstr>District 1</vt:lpstr>
      <vt:lpstr>District 7</vt:lpstr>
      <vt:lpstr>District 10</vt:lpstr>
      <vt:lpstr>Miscellaneous Charges</vt:lpstr>
      <vt:lpstr>All Site Listings</vt:lpstr>
      <vt:lpstr>State Map of Sites</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Pollinator Habitat Site Preparation</dc:title>
  <dc:subject>Pollinator Habitat Site Preparation</dc:subject>
  <dc:creator>Joel Hunt</dc:creator>
  <cp:lastModifiedBy>Todd Vankirk</cp:lastModifiedBy>
  <dcterms:created xsi:type="dcterms:W3CDTF">2019-08-08T17:34:07Z</dcterms:created>
  <dcterms:modified xsi:type="dcterms:W3CDTF">2021-10-28T15:26:37Z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0x01010063AA6ED77E5F0E43975156798AFC65E5</vt:lpwstr>
  </property>
</Properties>
</file>